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3 за 1полуг  краев.бюд" sheetId="1" r:id="rId1"/>
    <sheet name="прил4 1 полуг16" sheetId="2" r:id="rId2"/>
  </sheets>
  <definedNames>
    <definedName name="_xlnm.Print_Area" localSheetId="0">'прил 3 за 1полуг  краев.бюд'!$A$1:$K$137</definedName>
    <definedName name="_xlnm.Print_Area" localSheetId="1">'прил4 1 полуг16'!$A$1:$P$149</definedName>
  </definedNames>
  <calcPr fullCalcOnLoad="1"/>
</workbook>
</file>

<file path=xl/sharedStrings.xml><?xml version="1.0" encoding="utf-8"?>
<sst xmlns="http://schemas.openxmlformats.org/spreadsheetml/2006/main" count="817" uniqueCount="318">
  <si>
    <t>№ п/п</t>
  </si>
  <si>
    <t>1.</t>
  </si>
  <si>
    <t>1.1.</t>
  </si>
  <si>
    <t>ИТОГО</t>
  </si>
  <si>
    <t>отдел образования</t>
  </si>
  <si>
    <t>2.</t>
  </si>
  <si>
    <t>отдел образования, дошкольные образовательные учреждения</t>
  </si>
  <si>
    <t>дошкольные образовательные учреждения</t>
  </si>
  <si>
    <t>образовательные учреждения</t>
  </si>
  <si>
    <t>МКУ ЦМБХТО</t>
  </si>
  <si>
    <t>Создание условий для сохранения и укрепления здоровья детей и подростков</t>
  </si>
  <si>
    <t xml:space="preserve">2.1. </t>
  </si>
  <si>
    <t>отдел образования, МКУ ЦМБХТО, образовательные учреждения</t>
  </si>
  <si>
    <t>2.1.1.</t>
  </si>
  <si>
    <t>2.1.2.</t>
  </si>
  <si>
    <t>Организация отдыха детей и подростков в каникулярное время в лагерях дневного пребывания детей</t>
  </si>
  <si>
    <t>2.1.2.1.</t>
  </si>
  <si>
    <t xml:space="preserve">Проведение акарицидных  (противоклещевых) обработок пришкольных лагерей </t>
  </si>
  <si>
    <t>2.1.2.2.</t>
  </si>
  <si>
    <t>2.1.2.3.</t>
  </si>
  <si>
    <t>Организация питания детей и подростков в лагерях дневного пребывания детей</t>
  </si>
  <si>
    <t>2.1.3.</t>
  </si>
  <si>
    <t>МАОУ ДОД «ДООЦ «Лесная сказка»</t>
  </si>
  <si>
    <t>2.1.3.1.</t>
  </si>
  <si>
    <t>Реконструкция, капитальный и текущий ремонт зданий и сооружений, инженерных сетей, благоустройство территории, устройство сооружений с изготовлением проектно- сметной документации в  МАОУ ДОД «ДООЦ «Лесная сказка»</t>
  </si>
  <si>
    <t>2.1.3.2.</t>
  </si>
  <si>
    <t>Приобретение мебели для МАОУ ДОД «ДООЦ «Лесная сказка»</t>
  </si>
  <si>
    <t>2.1.3.3.</t>
  </si>
  <si>
    <t>Предоставление компенсации в части оплаты путевки в МАОУ ДОД «ДООЦ «Лесная сказка».</t>
  </si>
  <si>
    <t>2.1.4.</t>
  </si>
  <si>
    <t>Обеспечение социальной поддержки детей из малообеспеченных и многодетных семей, детей – сирот, детей, находящихся в социально – опасном положении и в трудной жизненной ситуации, в части организации 2-разового горячего питания.</t>
  </si>
  <si>
    <t>2.1.5.</t>
  </si>
  <si>
    <t>Организация и обеспечение деятельности медицинских кабинетов образовательных учреждений в соответствии с требованиями.</t>
  </si>
  <si>
    <t>2.1.6.</t>
  </si>
  <si>
    <t>2.1.7.</t>
  </si>
  <si>
    <t>Приобретение спортивного, игрового оборудования и  инвентаря  для  образовательных учреждений.</t>
  </si>
  <si>
    <t xml:space="preserve"> МКОУ ДОД ДЮСШ г. Ипатово</t>
  </si>
  <si>
    <t xml:space="preserve"> Обеспечение доступности и повышения качества образования в образовательных учреждениях района</t>
  </si>
  <si>
    <t>2.2.</t>
  </si>
  <si>
    <t>2.2.1.</t>
  </si>
  <si>
    <t>Обеспечение реализации мероприятий по проведению государственной (итоговой) аттестации (ЕГЭ, ГИА).</t>
  </si>
  <si>
    <t>2.2.2.</t>
  </si>
  <si>
    <t>Сопровождение инновационной и опытно - экспериментальной деятельности в образовательных учреждениях Ипатовского района</t>
  </si>
  <si>
    <t>2.2.3.</t>
  </si>
  <si>
    <t>Выявление, поддержка и сопровождение талантливых детей и подростков.</t>
  </si>
  <si>
    <t>2.2.4.</t>
  </si>
  <si>
    <t>Информатизация системы образования.</t>
  </si>
  <si>
    <t>2.2.4.1.</t>
  </si>
  <si>
    <t>Приобретение и ремонт компьютеров и компьютерной техники</t>
  </si>
  <si>
    <t>2.2.4.2.</t>
  </si>
  <si>
    <t>Приобретение и установка программного обеспечения</t>
  </si>
  <si>
    <t>2.2.4.3.</t>
  </si>
  <si>
    <t>Подключение и обеспечение доступа к сети Интернет</t>
  </si>
  <si>
    <t>Улучшение кадрового обеспечения отрасли "Образование"</t>
  </si>
  <si>
    <t>2.3.</t>
  </si>
  <si>
    <t>2.3.1.</t>
  </si>
  <si>
    <t>2.3.2.</t>
  </si>
  <si>
    <t>Поддержка и сопровождение молодых специалистов со стажем работы до 3-х лет, прибывших в образовательные учреждения Ипатовского района.</t>
  </si>
  <si>
    <t>2.3.3.</t>
  </si>
  <si>
    <t>Организация и проведение переподготовки сотрудников учреждений системы образования.</t>
  </si>
  <si>
    <t>Укрепление материально - технической базы образовательных учреждений</t>
  </si>
  <si>
    <t>2.5.</t>
  </si>
  <si>
    <t>2.5.1.</t>
  </si>
  <si>
    <t>2.5.2.</t>
  </si>
  <si>
    <t>2.5.3.</t>
  </si>
  <si>
    <t xml:space="preserve">Приобретение и установка (демонтаж) оборудования (малые формы) для игровых площадок в муниципальных дошкольных образовательных учреждениях. </t>
  </si>
  <si>
    <t>МКУ ЦМБХТО, образовательные учреждения</t>
  </si>
  <si>
    <t>2.5.4.</t>
  </si>
  <si>
    <t xml:space="preserve">Приобретение для пищеблоков образовательных учреждений технологического оборудования, инвентаря, кухонной и столовой посуды, моющих средств. </t>
  </si>
  <si>
    <t>3.</t>
  </si>
  <si>
    <t>3.1.</t>
  </si>
  <si>
    <t>3.1.1.</t>
  </si>
  <si>
    <t>4.</t>
  </si>
  <si>
    <t>4.1.</t>
  </si>
  <si>
    <t>4.1.1.</t>
  </si>
  <si>
    <t>Мероприятия по предотвращению  пожаров в зданиях образовательных учреждений Ипатовского муниципального района Ставропольского края</t>
  </si>
  <si>
    <t>4.2.</t>
  </si>
  <si>
    <t>4.2.1.</t>
  </si>
  <si>
    <t>Обработка огнезащитным составом деревянных конструкций зданий</t>
  </si>
  <si>
    <t>Изготовление проектно-сметной документации по замене ветхих электропроводок</t>
  </si>
  <si>
    <t>образовательные учреждения дополнительного образования</t>
  </si>
  <si>
    <t>Создание условий для воспитания и дополнительного образования детей</t>
  </si>
  <si>
    <t>2.4.</t>
  </si>
  <si>
    <t>2.4.1.</t>
  </si>
  <si>
    <t>2.4.2.</t>
  </si>
  <si>
    <t>Введение и обеспечение деятельности казачьего компонента в образовательных учреждениях Ипатовского района.</t>
  </si>
  <si>
    <t>2.5.5.</t>
  </si>
  <si>
    <t>Проведение ремонта технологического и холодильного оборудования.</t>
  </si>
  <si>
    <t>отдел образования, образовательные учреждения</t>
  </si>
  <si>
    <t xml:space="preserve"> образовательные учреждения</t>
  </si>
  <si>
    <t>Приобретение спортивного, игрового, медицинского инвентаря  и медикаментов для организации отдыха детей и подростков в каникулярное время</t>
  </si>
  <si>
    <t>Строительство детского сада - яслей на 200 мест в г. Ипатово</t>
  </si>
  <si>
    <t>администрация Ипатовского муниципального района Ставропольского края</t>
  </si>
  <si>
    <t>3.2.6.</t>
  </si>
  <si>
    <t>3.2.7.</t>
  </si>
  <si>
    <t>3.2.8.</t>
  </si>
  <si>
    <t>4.1.2.</t>
  </si>
  <si>
    <t>4.1.4.</t>
  </si>
  <si>
    <t>Подпрограмма 4 «Обеспечение реализации муниципальной программы "Развитие  образования в Ипатовском муниципальном    районе Ставропольского края» и общепрограммные мероприятия», всего</t>
  </si>
  <si>
    <t>4.3.</t>
  </si>
  <si>
    <t>4.3.1.</t>
  </si>
  <si>
    <t>4.4.</t>
  </si>
  <si>
    <t>4.4.1.</t>
  </si>
  <si>
    <t>4.5.</t>
  </si>
  <si>
    <t>4.5.1.</t>
  </si>
  <si>
    <t>4.6.</t>
  </si>
  <si>
    <t xml:space="preserve"> отдел культуры</t>
  </si>
  <si>
    <t>4.7.</t>
  </si>
  <si>
    <t>2.5.6.</t>
  </si>
  <si>
    <t>4.8.</t>
  </si>
  <si>
    <t>МБОУ СОШ№22 г.Ипатово</t>
  </si>
  <si>
    <t>МУНИЦИПАЛЬНАЯ ПРОГРАММА "Развитие образования в Ипатовском муниципальном районе Ставропольского края", ВСЕГО</t>
  </si>
  <si>
    <t>Подпрограмма 1 «Развитие сети дошкольных образовательных учреждений в Ипатовском муниципальном районе Ставропольского края», всего</t>
  </si>
  <si>
    <t>Подпрограмма 2 «Развитие  дошкольного, общего и дополнительного образования в Ипатовском муниципальном    районе Ставропольского края», всего</t>
  </si>
  <si>
    <t xml:space="preserve">Обеспечение деятельности по реализации муниципальной программы "Развитие  образования в Ипатовском муниципальном    районе Ставропольского края» </t>
  </si>
  <si>
    <t xml:space="preserve"> Подпрограмма 3 «Пожарная безопасность образовательных учреждений Ипатовского муниципального района  Ставропольского края», всего</t>
  </si>
  <si>
    <t>Устройство, ремонт и испытание  ограждений на кровле</t>
  </si>
  <si>
    <t>Приобретение средств пожаротушения, схем эвакуации людей и указателей, средств индивидуальной защиты обучающихся, перезарядка огнетушителей</t>
  </si>
  <si>
    <t>Устройство, ремонт  и испытание наружных эвакуационных и пожарных лестниц на зданиях</t>
  </si>
  <si>
    <t>2.1.2.4.</t>
  </si>
  <si>
    <t>компенсация родительской оплаты стоимости путевки в загородный центр</t>
  </si>
  <si>
    <t>Обеспечение деятельности (оказание услуг) учебно-методических кабинетов,централизованных бухгалтерий,групп хозяйственного обслуживания,логопедических пунктов</t>
  </si>
  <si>
    <t xml:space="preserve"> отдел образования</t>
  </si>
  <si>
    <t xml:space="preserve"> отдел образования, образовательные учреждения</t>
  </si>
  <si>
    <t>4</t>
  </si>
  <si>
    <t>6</t>
  </si>
  <si>
    <t>казенные общеобразовательные учреждения</t>
  </si>
  <si>
    <t>МКУ ЦМБХТО, дошкольные образовательные учреждения</t>
  </si>
  <si>
    <t>отдел образования,   МКУ ЦМБХТО</t>
  </si>
  <si>
    <t>Обеспечение деятельности муниципальных дошкольных образовательных учреждений</t>
  </si>
  <si>
    <t xml:space="preserve">Обеспечение деятельности (оказание услуг) начальной, неполной средней и средней школы  </t>
  </si>
  <si>
    <t>Обеспечение деятельности (оказание услуг) учреждений по внешкольной работе с детьми</t>
  </si>
  <si>
    <t>4.6.1.</t>
  </si>
  <si>
    <t>4.7.1.</t>
  </si>
  <si>
    <t>4.8.1.</t>
  </si>
  <si>
    <t>отдел образования, дошкольные образовательные учреждения, МКУ ЦМБХТО, образовательные учреждения,отдел культуры</t>
  </si>
  <si>
    <t>2.5.7.</t>
  </si>
  <si>
    <t>3.1.2.</t>
  </si>
  <si>
    <t>3.1.3.</t>
  </si>
  <si>
    <t>3.1.4.</t>
  </si>
  <si>
    <t>Приобретение, монтаж, ТО и ремонт средств охранно-пожарной автоматики и оповещения о пожаре</t>
  </si>
  <si>
    <t>Проведение и участие в научно - практических конференциях, семинарах, смотрах, слетах, конкурсах, олимпиадах и других мероприятиях с педагогами и учащимися. Обеспечение участия победителей  в региональных и федеральных этапах.</t>
  </si>
  <si>
    <t>Введение ставок инженеров - программистов в штатное расписание образовательных учреждений</t>
  </si>
  <si>
    <t>Приобретение мебели (в том числе мягкого инвентаря) для муниципальных образовательных учреждений.</t>
  </si>
  <si>
    <t>Расходы на выплаты по оплате труда работников органов местного самоуправления Ипатовского муниципального района Ставропольского края</t>
  </si>
  <si>
    <t>Расходы на обеспечение функций органов местного самоуправления Ипатовского муниципального района Ставропольского края</t>
  </si>
  <si>
    <t>Расходы на создание условий для беспрепятственного доступа маломобильных групп населения</t>
  </si>
  <si>
    <t xml:space="preserve">Выполнение реконструкций, капитального, текущего ремонта зданий (в т.ч.спортивных залов),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документации. </t>
  </si>
  <si>
    <t>2.1.8.</t>
  </si>
  <si>
    <t>Создание условий для занятий физической культурой и  спортом в муниципальных общеобразовательных организациях Ипатовского муниципального района Ставропольского края, расположенных в сельской местности.</t>
  </si>
  <si>
    <t>общеобразовательные учреждения</t>
  </si>
  <si>
    <t>4.9.</t>
  </si>
  <si>
    <t>4.9.1.</t>
  </si>
  <si>
    <t>Обеспечение деятельности (оказание услуг) дошкольной образовательной организации</t>
  </si>
  <si>
    <t>Укрепление материально-технической базы медицинских кабинетов общеобразовательных организаций, в т.ч. проведение капитального и текущего ремонтов.</t>
  </si>
  <si>
    <t>2.5.8.</t>
  </si>
  <si>
    <t>2.5.9.</t>
  </si>
  <si>
    <t>Оснащение транспортных средств, осуществляющих подвоз обучающихся и воспитанников, тахогрфами и аппаратурой спутниковой навигации ГЛОНАСС</t>
  </si>
  <si>
    <t>Обеспечение участия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(приобретение призов; питание участников,  руководителей, судей; коман</t>
  </si>
  <si>
    <t>Организация отдыха детей и подростков в каникулярное время в муниципальном автономном образовательном учреждении дополнительного образования детей «Детский оздоровительно-образовательный центр «Лесная сказка» Ипатовского муниципального района Ставропольск</t>
  </si>
  <si>
    <t>Проведение спортивных мероприятий муниципального казенного образовательного учреждения дополнительного образования детей детской юношеской спортивной школы г. Ипатово Ипатовского района Ставропольского края (далее - МКОУ ДОД ДЮСШ г. Ипатово); участие в му</t>
  </si>
  <si>
    <t>2.2.5.</t>
  </si>
  <si>
    <t>4.6.2.</t>
  </si>
  <si>
    <t>4.9.2.</t>
  </si>
  <si>
    <t>Основное мероприятие 2. "Обеспечение деятельности муниципальных дошкольных образовательных учреждений"</t>
  </si>
  <si>
    <t>Основное мероприятие 3. "Обеспечение деятельности муниципальных  казенных общеобразовательных учреждений"</t>
  </si>
  <si>
    <t>Основное мероприятие 4. "Обеспечение деятельности муниципальных   казенных учреждений дополнительного образования детей"</t>
  </si>
  <si>
    <t>Основное мероприятие 6. "Содержание МАОУ ДОД «ДООЦ «Лесная сказка»"</t>
  </si>
  <si>
    <t>Основное мероприятие 7. "Содержание МБОУ ДОД "ДШИ"Ипатовского района Ставропольского края"</t>
  </si>
  <si>
    <t>Основное мероприятие 8. "Содержание МБОУ ДОД "ДХШ"Ипатовского района Ставропольского края"</t>
  </si>
  <si>
    <t>Создание условий для беспрепятственного доступа маломобильных групп населения в здания образовательных организаций (приспособление входной группы с обустройством пандуса и поручней, оборудование перехода внутри помещения, изготовление проектно-сметной док</t>
  </si>
  <si>
    <t>Осуществеление мер направленных на энергосбережение в системе образования, замена оконных блоков</t>
  </si>
  <si>
    <t>Бюджетные инвестиции в объекты капитального строительства собственности муниципальных образований</t>
  </si>
  <si>
    <t>1.1.1.</t>
  </si>
  <si>
    <t>Предельные объемы средств бюджета Ипатовского муниципального района Ставропольского края на исполнение долгосрочных муниципальных контрактов в целях реализации основных мероприятий Программы</t>
  </si>
  <si>
    <t>Наименование муниципальной программы, подпрограммы муниципальной программы, основного мероприятия подпрограмм муниципальной программы, объекта закупки</t>
  </si>
  <si>
    <t>муниципальный заказчик, уполномоченный на заключение муниципального контракта</t>
  </si>
  <si>
    <t>Предельный срок осуществления закупки</t>
  </si>
  <si>
    <t>Результаты выполнения работ (оказания услуг), предмет встречного обязательства и предельный срок его использования</t>
  </si>
  <si>
    <t>Предельный объем средств на оплату результатов выполнения работ, оказаных услуг, поставленных товаров</t>
  </si>
  <si>
    <t>текущий год 2015</t>
  </si>
  <si>
    <t>первый год планового периода 2017</t>
  </si>
  <si>
    <t>второй год планового периода 2018</t>
  </si>
  <si>
    <t>третий год планового периода 2019</t>
  </si>
  <si>
    <t>четвертый год планового периода 2020</t>
  </si>
  <si>
    <t>пятый год планового периода 2021</t>
  </si>
  <si>
    <t>0701</t>
  </si>
  <si>
    <t>1212002</t>
  </si>
  <si>
    <t>0709</t>
  </si>
  <si>
    <t>0702</t>
  </si>
  <si>
    <t>0113</t>
  </si>
  <si>
    <t>1322026</t>
  </si>
  <si>
    <t>1322021</t>
  </si>
  <si>
    <t>1431113</t>
  </si>
  <si>
    <t>1441114</t>
  </si>
  <si>
    <t>1451115</t>
  </si>
  <si>
    <t>1461114</t>
  </si>
  <si>
    <t>1471115</t>
  </si>
  <si>
    <t>0707</t>
  </si>
  <si>
    <t>07 01</t>
  </si>
  <si>
    <t>07 02</t>
  </si>
  <si>
    <t>Проведение районных этапов краевых конкурсов профессионального мастерства («Лидер в образовании», «Учитель года»,  «Сердце отдаю детям», «Самый классный классный», «Воспитатель года» и др.) Обеспечение участия победителей в краевых этапах  конкурсов профе</t>
  </si>
  <si>
    <t>Наименование муниципальной программы, подпрограммы муниципальной программы, основного мероприятия подпрограмм муниципальной программы</t>
  </si>
  <si>
    <t>Приложение 3</t>
  </si>
  <si>
    <t>ОБЪЕМЫ И ИСТОЧНИКИ</t>
  </si>
  <si>
    <t>финансового обеспечения муниципальной программы "Развитие образования в Ипатовском муниципальном районе Ставропольского края"</t>
  </si>
  <si>
    <t>Прогнозная (справочная) оценка расходов по годам (тыс.руб.)</t>
  </si>
  <si>
    <t>Источники финансового обеспечения по ответственному исполнителю, соисполнителю программы, подпрограммы, основному мероприятию подпрограммы (программы)</t>
  </si>
  <si>
    <t>бюджет Ипатовского муниципального района Ставропольского края (далее - местный бюджет)</t>
  </si>
  <si>
    <t>местный бюджет, отдел образования, дошкольные образовательные учреждения</t>
  </si>
  <si>
    <t>местный бюджет,    отдел образования, МКУ ЦМБХТО, образовательные учреждения</t>
  </si>
  <si>
    <t>местный бюджет,   отдел образования, МКУ ЦМБХТО, образовательные учреждения</t>
  </si>
  <si>
    <t>Приложение 4</t>
  </si>
  <si>
    <t>Целевая статья расходов</t>
  </si>
  <si>
    <t>программа</t>
  </si>
  <si>
    <t>подпрограмма</t>
  </si>
  <si>
    <t>направление расходов</t>
  </si>
  <si>
    <t>4.10</t>
  </si>
  <si>
    <t>4.10.1</t>
  </si>
  <si>
    <t>Основное мероприятие 8. "Содержание МБОУ ДО ЦДО Ипатовского района Ставропольского края"</t>
  </si>
  <si>
    <t>начальник отдела образования Братчик Г.Н.</t>
  </si>
  <si>
    <t>директор МБОУ ДО ЦДО Ипатовского района Ставропольского края Гарькуша В.Д.</t>
  </si>
  <si>
    <t>Текущий год 2016</t>
  </si>
  <si>
    <t>4.11.</t>
  </si>
  <si>
    <t>4.11.1</t>
  </si>
  <si>
    <t>Закупка товаров, работ и услуг для обеспечения государственных (муниципальных) нужд</t>
  </si>
  <si>
    <t>4.11.2</t>
  </si>
  <si>
    <t>Социальное обеспечение и иные выплаты населению</t>
  </si>
  <si>
    <t>4.11.3</t>
  </si>
  <si>
    <t>Предоставление субсидий бюджетным, автономным учреждениям и иным некоммерческим организациям</t>
  </si>
  <si>
    <t>4.12.</t>
  </si>
  <si>
    <t>4.12.1</t>
  </si>
  <si>
    <t>4.13.</t>
  </si>
  <si>
    <t>4.13.1</t>
  </si>
  <si>
    <t>4.14.</t>
  </si>
  <si>
    <t>4.14.1</t>
  </si>
  <si>
    <t>4.15.</t>
  </si>
  <si>
    <t>4.15.1</t>
  </si>
  <si>
    <t>4.16.</t>
  </si>
  <si>
    <t>4.16.1</t>
  </si>
  <si>
    <t>4.17.</t>
  </si>
  <si>
    <t>4.17.1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</si>
  <si>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</si>
  <si>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4.17.2</t>
  </si>
  <si>
    <t>4.17.3</t>
  </si>
  <si>
    <t>4.18.</t>
  </si>
  <si>
    <t>4.18.1</t>
  </si>
  <si>
    <t>4.19</t>
  </si>
  <si>
    <t>4.19.1</t>
  </si>
  <si>
    <t>4.19.2</t>
  </si>
  <si>
    <t>4.19.3</t>
  </si>
  <si>
    <t>Компенсация родительской оплаты стоимости путевки в загородный центр</t>
  </si>
  <si>
    <t>краевой бюджет, местный бюджет, отдел образования, дошкольные образовательные учреждения, МКУ ЦМБХТО, образовательные учреждения,отдел культуры</t>
  </si>
  <si>
    <t>отдел образования АИМР СК, МКУ ЦМБХТО, дошкольные образовательные учреждения</t>
  </si>
  <si>
    <t>отдел образования АИМР СК, МКУ ЦМБХТО</t>
  </si>
  <si>
    <t>отдел образования АИМР СК,МКУ ЦМБХТО, дошкольные образовательные учреждения</t>
  </si>
  <si>
    <t>ФКР, КЦСР (КВР)</t>
  </si>
  <si>
    <r>
      <t>07 01, 07 02</t>
    </r>
    <r>
      <rPr>
        <sz val="12"/>
        <rFont val="Times New Roman"/>
        <family val="1"/>
      </rPr>
      <t xml:space="preserve">  012 07 2019 0 (200,600)</t>
    </r>
  </si>
  <si>
    <r>
      <t>0702</t>
    </r>
    <r>
      <rPr>
        <sz val="12"/>
        <rFont val="Times New Roman"/>
        <family val="1"/>
      </rPr>
      <t xml:space="preserve">  011 02 2002 0 (200,600)</t>
    </r>
  </si>
  <si>
    <r>
      <t>0707</t>
    </r>
    <r>
      <rPr>
        <sz val="12"/>
        <rFont val="Times New Roman"/>
        <family val="1"/>
      </rPr>
      <t xml:space="preserve"> 011 02 2003 0 (200,600)</t>
    </r>
  </si>
  <si>
    <r>
      <t>07 02</t>
    </r>
    <r>
      <rPr>
        <sz val="12"/>
        <rFont val="Times New Roman"/>
        <family val="1"/>
      </rPr>
      <t xml:space="preserve"> 011 02 2005 0 (200,600)</t>
    </r>
  </si>
  <si>
    <r>
      <t>07 02</t>
    </r>
    <r>
      <rPr>
        <sz val="12"/>
        <rFont val="Times New Roman"/>
        <family val="1"/>
      </rPr>
      <t xml:space="preserve"> 011 02 2006 0 (200)</t>
    </r>
  </si>
  <si>
    <r>
      <t>07 02, 07 09</t>
    </r>
    <r>
      <rPr>
        <sz val="12"/>
        <rFont val="Times New Roman"/>
        <family val="1"/>
      </rPr>
      <t xml:space="preserve"> 011 03 2007 0 (200,600)</t>
    </r>
  </si>
  <si>
    <r>
      <t>07 09</t>
    </r>
    <r>
      <rPr>
        <sz val="12"/>
        <rFont val="Times New Roman"/>
        <family val="1"/>
      </rPr>
      <t xml:space="preserve"> 011 03 2008 0 (200)</t>
    </r>
  </si>
  <si>
    <r>
      <t>07 01</t>
    </r>
    <r>
      <rPr>
        <sz val="12"/>
        <rFont val="Times New Roman"/>
        <family val="1"/>
      </rPr>
      <t xml:space="preserve"> 011 03 2009 0 (200)</t>
    </r>
  </si>
  <si>
    <r>
      <t>07 09</t>
    </r>
    <r>
      <rPr>
        <sz val="12"/>
        <rFont val="Times New Roman"/>
        <family val="1"/>
      </rPr>
      <t xml:space="preserve"> 011 04 2011 0 (200)</t>
    </r>
  </si>
  <si>
    <r>
      <t>07 01, 07 02</t>
    </r>
    <r>
      <rPr>
        <sz val="12"/>
        <rFont val="Times New Roman"/>
        <family val="1"/>
      </rPr>
      <t xml:space="preserve"> 011 04 2012 0(100,600)</t>
    </r>
  </si>
  <si>
    <r>
      <t>07 09</t>
    </r>
    <r>
      <rPr>
        <sz val="12"/>
        <rFont val="Times New Roman"/>
        <family val="1"/>
      </rPr>
      <t xml:space="preserve"> 011 05 2013 0 (200)</t>
    </r>
  </si>
  <si>
    <r>
      <t>07 09</t>
    </r>
    <r>
      <rPr>
        <sz val="12"/>
        <rFont val="Times New Roman"/>
        <family val="1"/>
      </rPr>
      <t xml:space="preserve"> 011 05 2014 0 (200)</t>
    </r>
  </si>
  <si>
    <r>
      <t>07 01,0702</t>
    </r>
    <r>
      <rPr>
        <sz val="12"/>
        <rFont val="Times New Roman"/>
        <family val="1"/>
      </rPr>
      <t xml:space="preserve"> 011 06 2015 0 (200,600)</t>
    </r>
  </si>
  <si>
    <r>
      <t>07 01</t>
    </r>
    <r>
      <rPr>
        <sz val="12"/>
        <rFont val="Times New Roman"/>
        <family val="1"/>
      </rPr>
      <t xml:space="preserve"> 011 06 2016 0 (200)</t>
    </r>
  </si>
  <si>
    <r>
      <t>07 01,07 02</t>
    </r>
    <r>
      <rPr>
        <sz val="12"/>
        <rFont val="Times New Roman"/>
        <family val="1"/>
      </rPr>
      <t xml:space="preserve"> 012 07 2020 0 (200)</t>
    </r>
  </si>
  <si>
    <r>
      <t>07 01,07 02</t>
    </r>
    <r>
      <rPr>
        <sz val="12"/>
        <rFont val="Times New Roman"/>
        <family val="1"/>
      </rPr>
      <t xml:space="preserve"> 012 07 2021 0 (200,600)</t>
    </r>
  </si>
  <si>
    <r>
      <t>07 09</t>
    </r>
    <r>
      <rPr>
        <sz val="12"/>
        <rFont val="Times New Roman"/>
        <family val="1"/>
      </rPr>
      <t xml:space="preserve"> 013 08 1001 0 (100,200,800)</t>
    </r>
  </si>
  <si>
    <r>
      <t>07 09</t>
    </r>
    <r>
      <rPr>
        <sz val="12"/>
        <rFont val="Times New Roman"/>
        <family val="1"/>
      </rPr>
      <t xml:space="preserve"> 013 08 1002 0 (100)</t>
    </r>
  </si>
  <si>
    <r>
      <t>501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01 13</t>
    </r>
    <r>
      <rPr>
        <sz val="12"/>
        <rFont val="Times New Roman"/>
        <family val="1"/>
      </rPr>
      <t xml:space="preserve"> 013 09 1130 0 (100,200,800)</t>
    </r>
  </si>
  <si>
    <r>
      <t>07 01</t>
    </r>
    <r>
      <rPr>
        <sz val="12"/>
        <rFont val="Times New Roman"/>
        <family val="1"/>
      </rPr>
      <t xml:space="preserve"> 013 08 1113 0 (600)</t>
    </r>
  </si>
  <si>
    <r>
      <t>07 01</t>
    </r>
    <r>
      <rPr>
        <sz val="12"/>
        <rFont val="Times New Roman"/>
        <family val="1"/>
      </rPr>
      <t xml:space="preserve"> 013 08 1113 0 (100,200,800)</t>
    </r>
  </si>
  <si>
    <r>
      <t>07 02</t>
    </r>
    <r>
      <rPr>
        <sz val="12"/>
        <rFont val="Times New Roman"/>
        <family val="1"/>
      </rPr>
      <t xml:space="preserve"> 013 09 1114 0 (100,200,800)</t>
    </r>
  </si>
  <si>
    <t>ДЮСШ 013 09 1115 0 (100,200,800)</t>
  </si>
  <si>
    <t>07 02 013 09 11140 (600)</t>
  </si>
  <si>
    <r>
      <t xml:space="preserve">506  </t>
    </r>
    <r>
      <rPr>
        <b/>
        <sz val="12"/>
        <rFont val="Times New Roman"/>
        <family val="1"/>
      </rPr>
      <t>07 07</t>
    </r>
    <r>
      <rPr>
        <sz val="12"/>
        <rFont val="Times New Roman"/>
        <family val="1"/>
      </rPr>
      <t xml:space="preserve"> 013 09 1115 0 </t>
    </r>
  </si>
  <si>
    <t>"4" талисман 013 09 1115 0</t>
  </si>
  <si>
    <t>4.1.4</t>
  </si>
  <si>
    <r>
      <t>506 07 02</t>
    </r>
    <r>
      <rPr>
        <sz val="12"/>
        <rFont val="Times New Roman"/>
        <family val="1"/>
      </rPr>
      <t xml:space="preserve"> 013 09 1115 0 (600)</t>
    </r>
  </si>
  <si>
    <r>
      <t>10 04</t>
    </r>
    <r>
      <rPr>
        <sz val="12"/>
        <rFont val="Times New Roman"/>
        <family val="1"/>
      </rPr>
      <t xml:space="preserve">  013 08 7614 0 (200)</t>
    </r>
  </si>
  <si>
    <r>
      <t>10 04</t>
    </r>
    <r>
      <rPr>
        <sz val="12"/>
        <rFont val="Times New Roman"/>
        <family val="1"/>
      </rPr>
      <t xml:space="preserve"> 013 08 7614 0 (300)</t>
    </r>
  </si>
  <si>
    <r>
      <t>10 04</t>
    </r>
    <r>
      <rPr>
        <sz val="12"/>
        <rFont val="Times New Roman"/>
        <family val="1"/>
      </rPr>
      <t xml:space="preserve"> 013 08 7614 0 (600)</t>
    </r>
  </si>
  <si>
    <r>
      <t>10 04</t>
    </r>
    <r>
      <rPr>
        <sz val="12"/>
        <rFont val="Times New Roman"/>
        <family val="1"/>
      </rPr>
      <t xml:space="preserve"> 013 08 7617 0 (300)</t>
    </r>
  </si>
  <si>
    <r>
      <t>10 04</t>
    </r>
    <r>
      <rPr>
        <sz val="12"/>
        <rFont val="Times New Roman"/>
        <family val="1"/>
      </rPr>
      <t xml:space="preserve"> 013 08 7619 0 (200,300)</t>
    </r>
  </si>
  <si>
    <r>
      <t>07 09</t>
    </r>
    <r>
      <rPr>
        <sz val="12"/>
        <rFont val="Times New Roman"/>
        <family val="1"/>
      </rPr>
      <t xml:space="preserve"> 013 08 7620 0 (100,200)</t>
    </r>
  </si>
  <si>
    <r>
      <t>10 04</t>
    </r>
    <r>
      <rPr>
        <sz val="12"/>
        <rFont val="Times New Roman"/>
        <family val="1"/>
      </rPr>
      <t xml:space="preserve"> 013 08 7660 0 (300)</t>
    </r>
  </si>
  <si>
    <r>
      <t>07 01</t>
    </r>
    <r>
      <rPr>
        <sz val="12"/>
        <rFont val="Times New Roman"/>
        <family val="1"/>
      </rPr>
      <t xml:space="preserve"> 013 08 7689 0 (100,300)</t>
    </r>
  </si>
  <si>
    <t>07 01 013 08 7717 0 (100)</t>
  </si>
  <si>
    <t>07 01 013 08 7717 0 (200)</t>
  </si>
  <si>
    <t>07 01 013 08 7717 0 (600)</t>
  </si>
  <si>
    <t>07 02 013 09 7689 0 (100,300,600)</t>
  </si>
  <si>
    <t>07 01 013 09 7716 0 (100)</t>
  </si>
  <si>
    <t>07 01 013 09 7716 0 (200)</t>
  </si>
  <si>
    <t>07 01 013 09 7716 0 (600)</t>
  </si>
  <si>
    <r>
      <t xml:space="preserve">07 09 </t>
    </r>
    <r>
      <rPr>
        <sz val="12"/>
        <rFont val="Times New Roman"/>
        <family val="1"/>
      </rPr>
      <t xml:space="preserve"> 011 01 2001 0  (113,200)</t>
    </r>
  </si>
  <si>
    <r>
      <t>07 07</t>
    </r>
    <r>
      <rPr>
        <sz val="12"/>
        <rFont val="Times New Roman"/>
        <family val="1"/>
      </rPr>
      <t xml:space="preserve"> 011 02 2004 0 (200,323,600)</t>
    </r>
  </si>
  <si>
    <r>
      <t>07 02</t>
    </r>
    <r>
      <rPr>
        <sz val="12"/>
        <rFont val="Times New Roman"/>
        <family val="1"/>
      </rPr>
      <t xml:space="preserve"> 011 01 2034 0 (200,600)</t>
    </r>
  </si>
  <si>
    <t>07 09</t>
  </si>
  <si>
    <t>Основное мероприятие 9.Компенсация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</si>
  <si>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10.Выплаты денежных средств на содержание ребенка опекуну (попечителю)</t>
  </si>
  <si>
    <t xml:space="preserve">Основное мероприятие 11. Выплаты на содержание детей-сирот и детей, оставшихся без попечения родителей, в приемных семьях, а также на вознаграждение, </t>
  </si>
  <si>
    <t>Основное мероприятие 12. Расходы на организацию и осуществление деятельности по опеке и попечительству в области образования</t>
  </si>
  <si>
    <t>Основное мероприятие 13. Выплата единовременного пособия усыновителям</t>
  </si>
  <si>
    <t>Основное мероприятие 14. 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</si>
  <si>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Основное мероприятие 15.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</si>
  <si>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Основное мероприятие 16. 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</si>
  <si>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Основное мероприятие 17.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</t>
  </si>
  <si>
    <t>10 04</t>
  </si>
  <si>
    <t>200</t>
  </si>
  <si>
    <t xml:space="preserve">Основное мероприятие 1. Содержание муниципальных бюджетных образовательных дошкольных учреждений Ипатовского района Ставропольского края" </t>
  </si>
  <si>
    <t>Основное мероприятие 5. "Содержание муниципальных бюджетных образовательных учреждений Ипатовского района Ставропольского края".</t>
  </si>
  <si>
    <t>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</si>
</sst>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Arial"/>
      <family val="0"/>
    </font>
    <font>
      <sz val="11"/>
      <color indexed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12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top"/>
    </xf>
    <xf numFmtId="0" fontId="3" fillId="22" borderId="10" xfId="0" applyFont="1" applyFill="1" applyBorder="1" applyAlignment="1">
      <alignment horizontal="center" vertical="center"/>
    </xf>
    <xf numFmtId="180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top"/>
    </xf>
    <xf numFmtId="4" fontId="3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4" fontId="4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180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left" vertical="center" wrapText="1"/>
    </xf>
    <xf numFmtId="0" fontId="3" fillId="24" borderId="10" xfId="53" applyFont="1" applyFill="1" applyBorder="1" applyAlignment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top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 vertical="top" wrapText="1"/>
    </xf>
    <xf numFmtId="0" fontId="37" fillId="22" borderId="10" xfId="0" applyFont="1" applyFill="1" applyBorder="1" applyAlignment="1">
      <alignment horizontal="left" vertical="center" wrapText="1"/>
    </xf>
    <xf numFmtId="0" fontId="38" fillId="22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3" fillId="24" borderId="10" xfId="53" applyFont="1" applyFill="1" applyBorder="1" applyAlignment="1">
      <alignment horizontal="left" vertical="center" wrapText="1"/>
      <protection/>
    </xf>
    <xf numFmtId="0" fontId="28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top" wrapText="1"/>
    </xf>
    <xf numFmtId="4" fontId="1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left" vertical="top"/>
    </xf>
    <xf numFmtId="0" fontId="41" fillId="0" borderId="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left" vertical="top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4" fontId="3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85" fontId="1" fillId="0" borderId="15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view="pageBreakPreview" zoomScale="55" zoomScaleNormal="75" zoomScaleSheetLayoutView="55" workbookViewId="0" topLeftCell="A1">
      <selection activeCell="J18" sqref="J18"/>
    </sheetView>
  </sheetViews>
  <sheetFormatPr defaultColWidth="9.140625" defaultRowHeight="12.75"/>
  <cols>
    <col min="1" max="1" width="8.421875" style="95" customWidth="1"/>
    <col min="2" max="2" width="63.140625" style="101" customWidth="1"/>
    <col min="3" max="3" width="37.57421875" style="95" customWidth="1"/>
    <col min="4" max="4" width="0.2890625" style="95" customWidth="1"/>
    <col min="5" max="5" width="15.7109375" style="95" customWidth="1"/>
    <col min="6" max="10" width="14.28125" style="95" customWidth="1"/>
    <col min="11" max="11" width="16.57421875" style="95" customWidth="1"/>
    <col min="12" max="12" width="10.421875" style="4" bestFit="1" customWidth="1"/>
    <col min="13" max="13" width="11.57421875" style="4" bestFit="1" customWidth="1"/>
    <col min="14" max="14" width="14.28125" style="4" customWidth="1"/>
    <col min="15" max="15" width="13.140625" style="4" customWidth="1"/>
    <col min="16" max="16" width="14.140625" style="4" customWidth="1"/>
    <col min="17" max="17" width="13.8515625" style="4" customWidth="1"/>
    <col min="18" max="16384" width="9.140625" style="4" customWidth="1"/>
  </cols>
  <sheetData>
    <row r="1" spans="1:14" s="39" customFormat="1" ht="18.75">
      <c r="A1" s="96"/>
      <c r="B1" s="97"/>
      <c r="C1" s="96"/>
      <c r="D1" s="96"/>
      <c r="E1" s="98"/>
      <c r="F1" s="96"/>
      <c r="G1" s="96"/>
      <c r="H1" s="96"/>
      <c r="I1" s="221" t="s">
        <v>203</v>
      </c>
      <c r="J1" s="221"/>
      <c r="K1" s="221"/>
      <c r="L1" s="38"/>
      <c r="M1" s="38"/>
      <c r="N1" s="38"/>
    </row>
    <row r="2" spans="1:11" ht="12.75">
      <c r="A2" s="99"/>
      <c r="B2" s="100"/>
      <c r="C2" s="99"/>
      <c r="D2" s="99"/>
      <c r="E2" s="99"/>
      <c r="F2" s="99"/>
      <c r="G2" s="99"/>
      <c r="H2" s="99"/>
      <c r="I2" s="99"/>
      <c r="J2" s="99"/>
      <c r="K2" s="99"/>
    </row>
    <row r="3" spans="1:11" s="107" customFormat="1" ht="27" customHeight="1">
      <c r="A3" s="106"/>
      <c r="B3" s="231" t="s">
        <v>204</v>
      </c>
      <c r="C3" s="231"/>
      <c r="D3" s="231"/>
      <c r="E3" s="231"/>
      <c r="F3" s="231"/>
      <c r="G3" s="231"/>
      <c r="H3" s="231"/>
      <c r="I3" s="231"/>
      <c r="J3" s="231"/>
      <c r="K3" s="231"/>
    </row>
    <row r="4" spans="2:11" s="107" customFormat="1" ht="45" customHeight="1">
      <c r="B4" s="233" t="s">
        <v>205</v>
      </c>
      <c r="C4" s="233"/>
      <c r="D4" s="233"/>
      <c r="E4" s="233"/>
      <c r="F4" s="233"/>
      <c r="G4" s="233"/>
      <c r="H4" s="233"/>
      <c r="I4" s="233"/>
      <c r="J4" s="233"/>
      <c r="K4" s="108"/>
    </row>
    <row r="5" spans="1:11" ht="21" customHeight="1">
      <c r="A5" s="99"/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s="102" customFormat="1" ht="27" customHeight="1">
      <c r="A6" s="230" t="s">
        <v>0</v>
      </c>
      <c r="B6" s="232" t="s">
        <v>202</v>
      </c>
      <c r="C6" s="230" t="s">
        <v>207</v>
      </c>
      <c r="D6" s="114"/>
      <c r="E6" s="230" t="s">
        <v>206</v>
      </c>
      <c r="F6" s="230"/>
      <c r="G6" s="230"/>
      <c r="H6" s="230"/>
      <c r="I6" s="230"/>
      <c r="J6" s="230"/>
      <c r="K6" s="230"/>
    </row>
    <row r="7" spans="1:11" s="105" customFormat="1" ht="60.75" customHeight="1">
      <c r="A7" s="230"/>
      <c r="B7" s="232"/>
      <c r="C7" s="230"/>
      <c r="D7" s="114" t="s">
        <v>256</v>
      </c>
      <c r="E7" s="116" t="s">
        <v>222</v>
      </c>
      <c r="F7" s="103" t="s">
        <v>181</v>
      </c>
      <c r="G7" s="103" t="s">
        <v>182</v>
      </c>
      <c r="H7" s="103" t="s">
        <v>183</v>
      </c>
      <c r="I7" s="103" t="s">
        <v>184</v>
      </c>
      <c r="J7" s="103" t="s">
        <v>185</v>
      </c>
      <c r="K7" s="104" t="s">
        <v>3</v>
      </c>
    </row>
    <row r="8" spans="1:12" s="94" customFormat="1" ht="18" customHeight="1">
      <c r="A8" s="92">
        <v>1</v>
      </c>
      <c r="B8" s="92">
        <v>2</v>
      </c>
      <c r="C8" s="92">
        <v>3</v>
      </c>
      <c r="D8" s="92"/>
      <c r="E8" s="117">
        <v>10</v>
      </c>
      <c r="F8" s="92">
        <v>11</v>
      </c>
      <c r="G8" s="92">
        <v>12</v>
      </c>
      <c r="H8" s="92"/>
      <c r="I8" s="92"/>
      <c r="J8" s="92"/>
      <c r="K8" s="93">
        <v>13</v>
      </c>
      <c r="L8" s="150"/>
    </row>
    <row r="9" spans="1:11" s="48" customFormat="1" ht="52.5" customHeight="1">
      <c r="A9" s="57"/>
      <c r="B9" s="58" t="s">
        <v>111</v>
      </c>
      <c r="C9" s="59" t="s">
        <v>208</v>
      </c>
      <c r="D9" s="59"/>
      <c r="E9" s="47">
        <f aca="true" t="shared" si="0" ref="E9:K9">E10+E13+E68+E81</f>
        <v>573805.2799999999</v>
      </c>
      <c r="F9" s="47">
        <f t="shared" si="0"/>
        <v>555209.4500000001</v>
      </c>
      <c r="G9" s="47">
        <f t="shared" si="0"/>
        <v>557004.85</v>
      </c>
      <c r="H9" s="47">
        <f t="shared" si="0"/>
        <v>557004.85</v>
      </c>
      <c r="I9" s="47">
        <f t="shared" si="0"/>
        <v>557004.85</v>
      </c>
      <c r="J9" s="47">
        <f t="shared" si="0"/>
        <v>557004.85</v>
      </c>
      <c r="K9" s="161">
        <f t="shared" si="0"/>
        <v>3357034.13</v>
      </c>
    </row>
    <row r="10" spans="1:11" s="54" customFormat="1" ht="66">
      <c r="A10" s="49" t="s">
        <v>1</v>
      </c>
      <c r="B10" s="109" t="s">
        <v>112</v>
      </c>
      <c r="C10" s="50" t="s">
        <v>209</v>
      </c>
      <c r="D10" s="50"/>
      <c r="E10" s="52">
        <f aca="true" t="shared" si="1" ref="E10:J10">E11+E12</f>
        <v>0</v>
      </c>
      <c r="F10" s="52">
        <f t="shared" si="1"/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161">
        <f aca="true" t="shared" si="2" ref="K10:K18">SUM(E10:J10)</f>
        <v>0</v>
      </c>
    </row>
    <row r="11" spans="1:11" s="2" customFormat="1" ht="27" customHeight="1">
      <c r="A11" s="21" t="s">
        <v>2</v>
      </c>
      <c r="B11" s="14" t="s">
        <v>91</v>
      </c>
      <c r="C11" s="20" t="s">
        <v>92</v>
      </c>
      <c r="D11" s="20"/>
      <c r="E11" s="118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162">
        <f t="shared" si="2"/>
        <v>0</v>
      </c>
    </row>
    <row r="12" spans="1:11" s="2" customFormat="1" ht="67.5" customHeight="1">
      <c r="A12" s="21" t="s">
        <v>173</v>
      </c>
      <c r="B12" s="14" t="s">
        <v>172</v>
      </c>
      <c r="C12" s="20" t="s">
        <v>92</v>
      </c>
      <c r="D12" s="20"/>
      <c r="E12" s="118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62">
        <f t="shared" si="2"/>
        <v>0</v>
      </c>
    </row>
    <row r="13" spans="1:11" s="54" customFormat="1" ht="89.25" customHeight="1">
      <c r="A13" s="49" t="s">
        <v>5</v>
      </c>
      <c r="B13" s="109" t="s">
        <v>113</v>
      </c>
      <c r="C13" s="51" t="s">
        <v>210</v>
      </c>
      <c r="D13" s="51"/>
      <c r="E13" s="53">
        <f aca="true" t="shared" si="3" ref="E13:J13">E14+E33+E45+E53+E56</f>
        <v>21340.63</v>
      </c>
      <c r="F13" s="53">
        <f t="shared" si="3"/>
        <v>17061.64</v>
      </c>
      <c r="G13" s="53">
        <f t="shared" si="3"/>
        <v>17061.64</v>
      </c>
      <c r="H13" s="53">
        <f t="shared" si="3"/>
        <v>17061.64</v>
      </c>
      <c r="I13" s="53">
        <f t="shared" si="3"/>
        <v>17061.64</v>
      </c>
      <c r="J13" s="53">
        <f t="shared" si="3"/>
        <v>17061.64</v>
      </c>
      <c r="K13" s="161">
        <f t="shared" si="2"/>
        <v>106648.83</v>
      </c>
    </row>
    <row r="14" spans="1:11" s="73" customFormat="1" ht="75.75" customHeight="1">
      <c r="A14" s="71" t="s">
        <v>11</v>
      </c>
      <c r="B14" s="72" t="s">
        <v>10</v>
      </c>
      <c r="C14" s="71" t="s">
        <v>12</v>
      </c>
      <c r="D14" s="71"/>
      <c r="E14" s="47">
        <f aca="true" t="shared" si="4" ref="E14:J14">E15+E16+E23+E27+E28+E29+E30+E31+E32</f>
        <v>14320.7</v>
      </c>
      <c r="F14" s="47">
        <f t="shared" si="4"/>
        <v>13900.92</v>
      </c>
      <c r="G14" s="47">
        <f t="shared" si="4"/>
        <v>13900.92</v>
      </c>
      <c r="H14" s="47">
        <f t="shared" si="4"/>
        <v>13900.92</v>
      </c>
      <c r="I14" s="47">
        <f t="shared" si="4"/>
        <v>13900.92</v>
      </c>
      <c r="J14" s="47">
        <f t="shared" si="4"/>
        <v>13900.92</v>
      </c>
      <c r="K14" s="161">
        <f t="shared" si="2"/>
        <v>83825.3</v>
      </c>
    </row>
    <row r="15" spans="1:11" s="2" customFormat="1" ht="87" customHeight="1">
      <c r="A15" s="6" t="s">
        <v>13</v>
      </c>
      <c r="B15" s="14" t="s">
        <v>158</v>
      </c>
      <c r="C15" s="20" t="s">
        <v>88</v>
      </c>
      <c r="D15" s="26" t="s">
        <v>300</v>
      </c>
      <c r="E15" s="120">
        <v>100</v>
      </c>
      <c r="F15" s="10">
        <v>100</v>
      </c>
      <c r="G15" s="10">
        <v>100</v>
      </c>
      <c r="H15" s="10">
        <v>100</v>
      </c>
      <c r="I15" s="10">
        <v>100</v>
      </c>
      <c r="J15" s="10">
        <v>100</v>
      </c>
      <c r="K15" s="162">
        <f t="shared" si="2"/>
        <v>600</v>
      </c>
    </row>
    <row r="16" spans="1:11" s="2" customFormat="1" ht="38.25" customHeight="1">
      <c r="A16" s="6" t="s">
        <v>14</v>
      </c>
      <c r="B16" s="14" t="s">
        <v>15</v>
      </c>
      <c r="C16" s="6" t="s">
        <v>89</v>
      </c>
      <c r="D16" s="6"/>
      <c r="E16" s="120">
        <f aca="true" t="shared" si="5" ref="E16:J16">E17+E18+E19+E21</f>
        <v>4703.59</v>
      </c>
      <c r="F16" s="10">
        <f t="shared" si="5"/>
        <v>4703.59</v>
      </c>
      <c r="G16" s="10">
        <f t="shared" si="5"/>
        <v>4703.59</v>
      </c>
      <c r="H16" s="10">
        <f t="shared" si="5"/>
        <v>4703.59</v>
      </c>
      <c r="I16" s="10">
        <f t="shared" si="5"/>
        <v>4703.59</v>
      </c>
      <c r="J16" s="10">
        <f t="shared" si="5"/>
        <v>4703.59</v>
      </c>
      <c r="K16" s="162">
        <f t="shared" si="2"/>
        <v>28221.54</v>
      </c>
    </row>
    <row r="17" spans="1:11" s="2" customFormat="1" ht="39.75" customHeight="1">
      <c r="A17" s="6" t="s">
        <v>16</v>
      </c>
      <c r="B17" s="14" t="s">
        <v>17</v>
      </c>
      <c r="C17" s="6" t="s">
        <v>89</v>
      </c>
      <c r="D17" s="8" t="s">
        <v>258</v>
      </c>
      <c r="E17" s="120">
        <v>280</v>
      </c>
      <c r="F17" s="10">
        <v>280</v>
      </c>
      <c r="G17" s="10">
        <v>280</v>
      </c>
      <c r="H17" s="10">
        <v>280</v>
      </c>
      <c r="I17" s="10">
        <v>280</v>
      </c>
      <c r="J17" s="10">
        <v>280</v>
      </c>
      <c r="K17" s="162">
        <f t="shared" si="2"/>
        <v>1680</v>
      </c>
    </row>
    <row r="18" spans="1:11" s="2" customFormat="1" ht="60.75" customHeight="1">
      <c r="A18" s="6" t="s">
        <v>18</v>
      </c>
      <c r="B18" s="14" t="s">
        <v>90</v>
      </c>
      <c r="C18" s="6" t="s">
        <v>8</v>
      </c>
      <c r="D18" s="6"/>
      <c r="E18" s="12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62">
        <f t="shared" si="2"/>
        <v>0</v>
      </c>
    </row>
    <row r="19" spans="1:11" s="2" customFormat="1" ht="18" customHeight="1">
      <c r="A19" s="200" t="s">
        <v>19</v>
      </c>
      <c r="B19" s="191" t="s">
        <v>20</v>
      </c>
      <c r="C19" s="193" t="s">
        <v>8</v>
      </c>
      <c r="D19" s="234" t="s">
        <v>259</v>
      </c>
      <c r="E19" s="225">
        <v>3156.39</v>
      </c>
      <c r="F19" s="188">
        <v>3156.39</v>
      </c>
      <c r="G19" s="188">
        <v>3156.39</v>
      </c>
      <c r="H19" s="188">
        <v>3156.39</v>
      </c>
      <c r="I19" s="188">
        <v>3156.39</v>
      </c>
      <c r="J19" s="188">
        <v>3156.39</v>
      </c>
      <c r="K19" s="239">
        <f>SUM(E19:J20)</f>
        <v>18938.34</v>
      </c>
    </row>
    <row r="20" spans="1:11" s="2" customFormat="1" ht="18" customHeight="1">
      <c r="A20" s="202"/>
      <c r="B20" s="192"/>
      <c r="C20" s="193"/>
      <c r="D20" s="202"/>
      <c r="E20" s="227"/>
      <c r="F20" s="190"/>
      <c r="G20" s="190"/>
      <c r="H20" s="190"/>
      <c r="I20" s="190"/>
      <c r="J20" s="190"/>
      <c r="K20" s="240"/>
    </row>
    <row r="21" spans="1:11" s="2" customFormat="1" ht="22.5" customHeight="1">
      <c r="A21" s="200" t="s">
        <v>119</v>
      </c>
      <c r="B21" s="191" t="s">
        <v>251</v>
      </c>
      <c r="C21" s="193" t="s">
        <v>8</v>
      </c>
      <c r="D21" s="234" t="s">
        <v>301</v>
      </c>
      <c r="E21" s="225">
        <v>1267.2</v>
      </c>
      <c r="F21" s="188">
        <v>1267.2</v>
      </c>
      <c r="G21" s="188">
        <v>1267.2</v>
      </c>
      <c r="H21" s="188">
        <v>1267.2</v>
      </c>
      <c r="I21" s="188">
        <v>1267.2</v>
      </c>
      <c r="J21" s="188">
        <v>1267.2</v>
      </c>
      <c r="K21" s="239">
        <f>SUM(E21:J22)</f>
        <v>7603.2</v>
      </c>
    </row>
    <row r="22" spans="1:11" s="2" customFormat="1" ht="15" customHeight="1">
      <c r="A22" s="202"/>
      <c r="B22" s="192"/>
      <c r="C22" s="193"/>
      <c r="D22" s="202"/>
      <c r="E22" s="227"/>
      <c r="F22" s="190"/>
      <c r="G22" s="190"/>
      <c r="H22" s="190"/>
      <c r="I22" s="190"/>
      <c r="J22" s="190"/>
      <c r="K22" s="240"/>
    </row>
    <row r="23" spans="1:11" s="2" customFormat="1" ht="84.75" customHeight="1">
      <c r="A23" s="6" t="s">
        <v>21</v>
      </c>
      <c r="B23" s="14" t="s">
        <v>159</v>
      </c>
      <c r="C23" s="6" t="s">
        <v>22</v>
      </c>
      <c r="D23" s="6"/>
      <c r="E23" s="120">
        <f aca="true" t="shared" si="6" ref="E23:J23">E26+E25+E24</f>
        <v>0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0</v>
      </c>
      <c r="K23" s="162">
        <f>SUM(E23:J23)</f>
        <v>0</v>
      </c>
    </row>
    <row r="24" spans="1:11" s="2" customFormat="1" ht="85.5" customHeight="1">
      <c r="A24" s="6" t="s">
        <v>23</v>
      </c>
      <c r="B24" s="14" t="s">
        <v>24</v>
      </c>
      <c r="C24" s="6" t="s">
        <v>22</v>
      </c>
      <c r="D24" s="6"/>
      <c r="E24" s="12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62">
        <f>SUM(E24:J24)</f>
        <v>0</v>
      </c>
    </row>
    <row r="25" spans="1:11" s="2" customFormat="1" ht="31.5">
      <c r="A25" s="32" t="s">
        <v>25</v>
      </c>
      <c r="B25" s="15" t="s">
        <v>26</v>
      </c>
      <c r="C25" s="6" t="s">
        <v>22</v>
      </c>
      <c r="D25" s="6"/>
      <c r="E25" s="121">
        <v>0</v>
      </c>
      <c r="F25" s="12">
        <v>0</v>
      </c>
      <c r="G25" s="10">
        <v>0</v>
      </c>
      <c r="H25" s="10">
        <v>0</v>
      </c>
      <c r="I25" s="10">
        <v>0</v>
      </c>
      <c r="J25" s="10">
        <v>0</v>
      </c>
      <c r="K25" s="162">
        <f>SUM(E25:J25)</f>
        <v>0</v>
      </c>
    </row>
    <row r="26" spans="1:11" s="2" customFormat="1" ht="31.5">
      <c r="A26" s="32" t="s">
        <v>27</v>
      </c>
      <c r="B26" s="15" t="s">
        <v>28</v>
      </c>
      <c r="C26" s="6" t="s">
        <v>22</v>
      </c>
      <c r="D26" s="6"/>
      <c r="E26" s="121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2">
        <f>SUM(E26:J26)</f>
        <v>0</v>
      </c>
    </row>
    <row r="27" spans="1:11" s="2" customFormat="1" ht="53.25" customHeight="1">
      <c r="A27" s="174" t="s">
        <v>29</v>
      </c>
      <c r="B27" s="176" t="s">
        <v>30</v>
      </c>
      <c r="C27" s="200" t="s">
        <v>8</v>
      </c>
      <c r="D27" s="234" t="s">
        <v>260</v>
      </c>
      <c r="E27" s="228">
        <v>8897.33</v>
      </c>
      <c r="F27" s="203">
        <v>8897.33</v>
      </c>
      <c r="G27" s="203">
        <v>8897.33</v>
      </c>
      <c r="H27" s="203">
        <v>8897.33</v>
      </c>
      <c r="I27" s="203">
        <v>8897.33</v>
      </c>
      <c r="J27" s="203">
        <v>8897.33</v>
      </c>
      <c r="K27" s="239">
        <f>E27+F27+G27+H27+I27+J27</f>
        <v>53383.98</v>
      </c>
    </row>
    <row r="28" spans="1:11" s="2" customFormat="1" ht="28.5" customHeight="1">
      <c r="A28" s="175"/>
      <c r="B28" s="177"/>
      <c r="C28" s="202"/>
      <c r="D28" s="202"/>
      <c r="E28" s="229"/>
      <c r="F28" s="205"/>
      <c r="G28" s="205"/>
      <c r="H28" s="205"/>
      <c r="I28" s="205"/>
      <c r="J28" s="205"/>
      <c r="K28" s="240"/>
    </row>
    <row r="29" spans="1:11" s="2" customFormat="1" ht="47.25">
      <c r="A29" s="32" t="s">
        <v>31</v>
      </c>
      <c r="B29" s="15" t="s">
        <v>32</v>
      </c>
      <c r="C29" s="6" t="s">
        <v>123</v>
      </c>
      <c r="D29" s="6"/>
      <c r="E29" s="12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62">
        <f aca="true" t="shared" si="7" ref="K29:K49">SUM(E29:J29)</f>
        <v>0</v>
      </c>
    </row>
    <row r="30" spans="1:11" s="2" customFormat="1" ht="87" customHeight="1">
      <c r="A30" s="32" t="s">
        <v>33</v>
      </c>
      <c r="B30" s="15" t="s">
        <v>160</v>
      </c>
      <c r="C30" s="6" t="s">
        <v>36</v>
      </c>
      <c r="D30" s="8" t="s">
        <v>261</v>
      </c>
      <c r="E30" s="121">
        <v>200</v>
      </c>
      <c r="F30" s="12">
        <v>200</v>
      </c>
      <c r="G30" s="12">
        <v>200</v>
      </c>
      <c r="H30" s="12">
        <v>200</v>
      </c>
      <c r="I30" s="12">
        <v>200</v>
      </c>
      <c r="J30" s="12">
        <v>200</v>
      </c>
      <c r="K30" s="162">
        <f t="shared" si="7"/>
        <v>1200</v>
      </c>
    </row>
    <row r="31" spans="1:11" s="2" customFormat="1" ht="31.5">
      <c r="A31" s="32" t="s">
        <v>34</v>
      </c>
      <c r="B31" s="15" t="s">
        <v>35</v>
      </c>
      <c r="C31" s="6" t="s">
        <v>8</v>
      </c>
      <c r="D31" s="6"/>
      <c r="E31" s="12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2">
        <f t="shared" si="7"/>
        <v>0</v>
      </c>
    </row>
    <row r="32" spans="1:11" s="2" customFormat="1" ht="75.75" customHeight="1">
      <c r="A32" s="55" t="s">
        <v>148</v>
      </c>
      <c r="B32" s="55" t="s">
        <v>149</v>
      </c>
      <c r="C32" s="46" t="s">
        <v>8</v>
      </c>
      <c r="D32" s="123" t="s">
        <v>302</v>
      </c>
      <c r="E32" s="121">
        <v>419.78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2">
        <f t="shared" si="7"/>
        <v>419.78</v>
      </c>
    </row>
    <row r="33" spans="1:11" s="73" customFormat="1" ht="40.5" customHeight="1">
      <c r="A33" s="71" t="s">
        <v>38</v>
      </c>
      <c r="B33" s="72" t="s">
        <v>37</v>
      </c>
      <c r="C33" s="71" t="s">
        <v>12</v>
      </c>
      <c r="D33" s="71"/>
      <c r="E33" s="74">
        <f aca="true" t="shared" si="8" ref="E33:J33">E34+E38+E39+E40+E44</f>
        <v>2206.01</v>
      </c>
      <c r="F33" s="74">
        <f t="shared" si="8"/>
        <v>702.3199999999999</v>
      </c>
      <c r="G33" s="74">
        <f t="shared" si="8"/>
        <v>702.3199999999999</v>
      </c>
      <c r="H33" s="74">
        <f t="shared" si="8"/>
        <v>702.3199999999999</v>
      </c>
      <c r="I33" s="74">
        <f t="shared" si="8"/>
        <v>702.3199999999999</v>
      </c>
      <c r="J33" s="74">
        <f t="shared" si="8"/>
        <v>702.3199999999999</v>
      </c>
      <c r="K33" s="161">
        <f t="shared" si="7"/>
        <v>5717.609999999999</v>
      </c>
    </row>
    <row r="34" spans="1:11" s="2" customFormat="1" ht="46.5" customHeight="1">
      <c r="A34" s="32" t="s">
        <v>39</v>
      </c>
      <c r="B34" s="15" t="s">
        <v>40</v>
      </c>
      <c r="C34" s="6" t="s">
        <v>12</v>
      </c>
      <c r="D34" s="8" t="s">
        <v>262</v>
      </c>
      <c r="E34" s="120">
        <f aca="true" t="shared" si="9" ref="E34:J34">E35+E36+E37</f>
        <v>1655.75</v>
      </c>
      <c r="F34" s="10">
        <f t="shared" si="9"/>
        <v>250</v>
      </c>
      <c r="G34" s="10">
        <f t="shared" si="9"/>
        <v>250</v>
      </c>
      <c r="H34" s="10">
        <f t="shared" si="9"/>
        <v>250</v>
      </c>
      <c r="I34" s="10">
        <f t="shared" si="9"/>
        <v>250</v>
      </c>
      <c r="J34" s="10">
        <f t="shared" si="9"/>
        <v>250</v>
      </c>
      <c r="K34" s="162">
        <f t="shared" si="7"/>
        <v>2905.75</v>
      </c>
    </row>
    <row r="35" spans="1:11" s="2" customFormat="1" ht="20.25" customHeight="1">
      <c r="A35" s="32"/>
      <c r="B35" s="15"/>
      <c r="C35" s="20" t="s">
        <v>4</v>
      </c>
      <c r="D35" s="20" t="s">
        <v>303</v>
      </c>
      <c r="E35" s="120">
        <v>1501.75</v>
      </c>
      <c r="F35" s="10">
        <v>11</v>
      </c>
      <c r="G35" s="10">
        <v>11</v>
      </c>
      <c r="H35" s="10">
        <v>11</v>
      </c>
      <c r="I35" s="10">
        <v>11</v>
      </c>
      <c r="J35" s="10">
        <v>11</v>
      </c>
      <c r="K35" s="162">
        <f t="shared" si="7"/>
        <v>1556.75</v>
      </c>
    </row>
    <row r="36" spans="1:11" s="2" customFormat="1" ht="21" customHeight="1">
      <c r="A36" s="32"/>
      <c r="B36" s="15"/>
      <c r="C36" s="6" t="s">
        <v>9</v>
      </c>
      <c r="D36" s="6"/>
      <c r="E36" s="12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62">
        <f t="shared" si="7"/>
        <v>0</v>
      </c>
    </row>
    <row r="37" spans="1:11" s="2" customFormat="1" ht="26.25" customHeight="1">
      <c r="A37" s="32"/>
      <c r="B37" s="15"/>
      <c r="C37" s="6" t="s">
        <v>8</v>
      </c>
      <c r="D37" s="6" t="s">
        <v>200</v>
      </c>
      <c r="E37" s="120">
        <v>154</v>
      </c>
      <c r="F37" s="10">
        <v>239</v>
      </c>
      <c r="G37" s="10">
        <v>239</v>
      </c>
      <c r="H37" s="10">
        <v>239</v>
      </c>
      <c r="I37" s="10">
        <v>239</v>
      </c>
      <c r="J37" s="10">
        <v>239</v>
      </c>
      <c r="K37" s="162">
        <f t="shared" si="7"/>
        <v>1349</v>
      </c>
    </row>
    <row r="38" spans="1:11" s="2" customFormat="1" ht="47.25">
      <c r="A38" s="32" t="s">
        <v>41</v>
      </c>
      <c r="B38" s="15" t="s">
        <v>42</v>
      </c>
      <c r="C38" s="6" t="s">
        <v>8</v>
      </c>
      <c r="D38" s="6"/>
      <c r="E38" s="121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2">
        <f t="shared" si="7"/>
        <v>0</v>
      </c>
    </row>
    <row r="39" spans="1:11" s="2" customFormat="1" ht="37.5" customHeight="1">
      <c r="A39" s="32" t="s">
        <v>43</v>
      </c>
      <c r="B39" s="15" t="s">
        <v>44</v>
      </c>
      <c r="C39" s="20" t="s">
        <v>4</v>
      </c>
      <c r="D39" s="26" t="s">
        <v>263</v>
      </c>
      <c r="E39" s="121">
        <v>100</v>
      </c>
      <c r="F39" s="12">
        <v>100</v>
      </c>
      <c r="G39" s="12">
        <v>100</v>
      </c>
      <c r="H39" s="12">
        <v>100</v>
      </c>
      <c r="I39" s="12">
        <v>100</v>
      </c>
      <c r="J39" s="12">
        <v>100</v>
      </c>
      <c r="K39" s="162">
        <f t="shared" si="7"/>
        <v>600</v>
      </c>
    </row>
    <row r="40" spans="1:11" s="2" customFormat="1" ht="21.75" customHeight="1">
      <c r="A40" s="32" t="s">
        <v>45</v>
      </c>
      <c r="B40" s="15" t="s">
        <v>46</v>
      </c>
      <c r="C40" s="6" t="s">
        <v>122</v>
      </c>
      <c r="D40" s="6"/>
      <c r="E40" s="120">
        <f aca="true" t="shared" si="10" ref="E40:J40">E41+E42+E43</f>
        <v>450.26</v>
      </c>
      <c r="F40" s="10">
        <f t="shared" si="10"/>
        <v>352.32</v>
      </c>
      <c r="G40" s="10">
        <f t="shared" si="10"/>
        <v>352.32</v>
      </c>
      <c r="H40" s="10">
        <f t="shared" si="10"/>
        <v>352.32</v>
      </c>
      <c r="I40" s="10">
        <f t="shared" si="10"/>
        <v>352.32</v>
      </c>
      <c r="J40" s="10">
        <f t="shared" si="10"/>
        <v>352.32</v>
      </c>
      <c r="K40" s="162">
        <f t="shared" si="7"/>
        <v>2211.8599999999997</v>
      </c>
    </row>
    <row r="41" spans="1:11" s="2" customFormat="1" ht="36.75" customHeight="1">
      <c r="A41" s="32" t="s">
        <v>47</v>
      </c>
      <c r="B41" s="16" t="s">
        <v>48</v>
      </c>
      <c r="C41" s="6" t="s">
        <v>122</v>
      </c>
      <c r="D41" s="6"/>
      <c r="E41" s="121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2">
        <f t="shared" si="7"/>
        <v>0</v>
      </c>
    </row>
    <row r="42" spans="1:11" s="2" customFormat="1" ht="30" customHeight="1">
      <c r="A42" s="32" t="s">
        <v>49</v>
      </c>
      <c r="B42" s="16" t="s">
        <v>50</v>
      </c>
      <c r="C42" s="6" t="s">
        <v>122</v>
      </c>
      <c r="D42" s="8" t="s">
        <v>264</v>
      </c>
      <c r="E42" s="121">
        <v>450.26</v>
      </c>
      <c r="F42" s="12">
        <v>352.32</v>
      </c>
      <c r="G42" s="12">
        <v>352.32</v>
      </c>
      <c r="H42" s="12">
        <v>352.32</v>
      </c>
      <c r="I42" s="12">
        <v>352.32</v>
      </c>
      <c r="J42" s="12">
        <v>352.32</v>
      </c>
      <c r="K42" s="162">
        <f t="shared" si="7"/>
        <v>2211.8599999999997</v>
      </c>
    </row>
    <row r="43" spans="1:11" s="2" customFormat="1" ht="36.75" customHeight="1">
      <c r="A43" s="33" t="s">
        <v>51</v>
      </c>
      <c r="B43" s="15" t="s">
        <v>142</v>
      </c>
      <c r="C43" s="6" t="s">
        <v>7</v>
      </c>
      <c r="D43" s="6"/>
      <c r="E43" s="12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2">
        <f t="shared" si="7"/>
        <v>0</v>
      </c>
    </row>
    <row r="44" spans="1:11" s="2" customFormat="1" ht="24.75" customHeight="1">
      <c r="A44" s="6" t="s">
        <v>161</v>
      </c>
      <c r="B44" s="17" t="s">
        <v>52</v>
      </c>
      <c r="C44" s="6" t="s">
        <v>7</v>
      </c>
      <c r="D44" s="6"/>
      <c r="E44" s="12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62">
        <f t="shared" si="7"/>
        <v>0</v>
      </c>
    </row>
    <row r="45" spans="1:11" s="73" customFormat="1" ht="49.5" customHeight="1">
      <c r="A45" s="71" t="s">
        <v>54</v>
      </c>
      <c r="B45" s="75" t="s">
        <v>53</v>
      </c>
      <c r="C45" s="71" t="s">
        <v>211</v>
      </c>
      <c r="D45" s="71"/>
      <c r="E45" s="74">
        <f aca="true" t="shared" si="11" ref="E45:J45">E46+E47+E50</f>
        <v>228.4</v>
      </c>
      <c r="F45" s="74">
        <f t="shared" si="11"/>
        <v>228.4</v>
      </c>
      <c r="G45" s="74">
        <f t="shared" si="11"/>
        <v>228.4</v>
      </c>
      <c r="H45" s="74">
        <f t="shared" si="11"/>
        <v>228.4</v>
      </c>
      <c r="I45" s="74">
        <f t="shared" si="11"/>
        <v>228.4</v>
      </c>
      <c r="J45" s="74">
        <f t="shared" si="11"/>
        <v>228.4</v>
      </c>
      <c r="K45" s="161">
        <f t="shared" si="7"/>
        <v>1370.4</v>
      </c>
    </row>
    <row r="46" spans="1:11" s="2" customFormat="1" ht="90.75" customHeight="1">
      <c r="A46" s="12" t="s">
        <v>55</v>
      </c>
      <c r="B46" s="16" t="s">
        <v>201</v>
      </c>
      <c r="C46" s="20" t="s">
        <v>4</v>
      </c>
      <c r="D46" s="26" t="s">
        <v>265</v>
      </c>
      <c r="E46" s="121">
        <v>30</v>
      </c>
      <c r="F46" s="12">
        <v>30</v>
      </c>
      <c r="G46" s="12">
        <v>30</v>
      </c>
      <c r="H46" s="12">
        <v>30</v>
      </c>
      <c r="I46" s="12">
        <v>30</v>
      </c>
      <c r="J46" s="12">
        <v>30</v>
      </c>
      <c r="K46" s="162">
        <f t="shared" si="7"/>
        <v>180</v>
      </c>
    </row>
    <row r="47" spans="1:11" s="2" customFormat="1" ht="47.25">
      <c r="A47" s="12" t="s">
        <v>56</v>
      </c>
      <c r="B47" s="16" t="s">
        <v>57</v>
      </c>
      <c r="C47" s="6" t="s">
        <v>8</v>
      </c>
      <c r="D47" s="6"/>
      <c r="E47" s="121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2">
        <f t="shared" si="7"/>
        <v>0</v>
      </c>
    </row>
    <row r="48" spans="1:11" s="2" customFormat="1" ht="18.75" customHeight="1">
      <c r="A48" s="204" t="s">
        <v>58</v>
      </c>
      <c r="B48" s="176" t="s">
        <v>59</v>
      </c>
      <c r="C48" s="20" t="s">
        <v>4</v>
      </c>
      <c r="D48" s="20"/>
      <c r="E48" s="120">
        <v>0</v>
      </c>
      <c r="F48" s="10">
        <v>0</v>
      </c>
      <c r="G48" s="12">
        <v>0</v>
      </c>
      <c r="H48" s="12">
        <v>0</v>
      </c>
      <c r="I48" s="12">
        <v>0</v>
      </c>
      <c r="J48" s="12">
        <v>0</v>
      </c>
      <c r="K48" s="162">
        <f t="shared" si="7"/>
        <v>0</v>
      </c>
    </row>
    <row r="49" spans="1:11" s="2" customFormat="1" ht="18.75" customHeight="1">
      <c r="A49" s="204"/>
      <c r="B49" s="178"/>
      <c r="C49" s="6" t="s">
        <v>9</v>
      </c>
      <c r="D49" s="6"/>
      <c r="E49" s="120">
        <v>0</v>
      </c>
      <c r="F49" s="10">
        <v>0</v>
      </c>
      <c r="G49" s="12">
        <v>0</v>
      </c>
      <c r="H49" s="12">
        <v>0</v>
      </c>
      <c r="I49" s="12">
        <v>0</v>
      </c>
      <c r="J49" s="12">
        <v>0</v>
      </c>
      <c r="K49" s="162">
        <f t="shared" si="7"/>
        <v>0</v>
      </c>
    </row>
    <row r="50" spans="1:11" s="2" customFormat="1" ht="27.75" customHeight="1">
      <c r="A50" s="204"/>
      <c r="B50" s="178"/>
      <c r="C50" s="200" t="s">
        <v>8</v>
      </c>
      <c r="D50" s="234" t="s">
        <v>266</v>
      </c>
      <c r="E50" s="225">
        <v>198.4</v>
      </c>
      <c r="F50" s="188">
        <v>198.4</v>
      </c>
      <c r="G50" s="188">
        <v>198.4</v>
      </c>
      <c r="H50" s="188">
        <v>198.4</v>
      </c>
      <c r="I50" s="188">
        <v>198.4</v>
      </c>
      <c r="J50" s="188">
        <v>198.4</v>
      </c>
      <c r="K50" s="239">
        <f>E50+F50+G50+H50+I50+J50</f>
        <v>1190.4</v>
      </c>
    </row>
    <row r="51" spans="1:11" s="2" customFormat="1" ht="27.75" customHeight="1">
      <c r="A51" s="204"/>
      <c r="B51" s="178"/>
      <c r="C51" s="201"/>
      <c r="D51" s="236"/>
      <c r="E51" s="226"/>
      <c r="F51" s="189"/>
      <c r="G51" s="189"/>
      <c r="H51" s="189"/>
      <c r="I51" s="189"/>
      <c r="J51" s="189"/>
      <c r="K51" s="241"/>
    </row>
    <row r="52" spans="1:11" s="2" customFormat="1" ht="27.75" customHeight="1">
      <c r="A52" s="205"/>
      <c r="B52" s="177"/>
      <c r="C52" s="202"/>
      <c r="D52" s="237"/>
      <c r="E52" s="227"/>
      <c r="F52" s="190"/>
      <c r="G52" s="190"/>
      <c r="H52" s="190"/>
      <c r="I52" s="190"/>
      <c r="J52" s="190"/>
      <c r="K52" s="240"/>
    </row>
    <row r="53" spans="1:11" s="73" customFormat="1" ht="35.25" customHeight="1">
      <c r="A53" s="71" t="s">
        <v>82</v>
      </c>
      <c r="B53" s="75" t="s">
        <v>81</v>
      </c>
      <c r="C53" s="71" t="s">
        <v>88</v>
      </c>
      <c r="D53" s="71"/>
      <c r="E53" s="47">
        <f aca="true" t="shared" si="12" ref="E53:J53">E54+E55</f>
        <v>110</v>
      </c>
      <c r="F53" s="47">
        <f t="shared" si="12"/>
        <v>110</v>
      </c>
      <c r="G53" s="47">
        <f t="shared" si="12"/>
        <v>110</v>
      </c>
      <c r="H53" s="47">
        <f t="shared" si="12"/>
        <v>110</v>
      </c>
      <c r="I53" s="47">
        <f t="shared" si="12"/>
        <v>110</v>
      </c>
      <c r="J53" s="47">
        <f t="shared" si="12"/>
        <v>110</v>
      </c>
      <c r="K53" s="161">
        <f aca="true" t="shared" si="13" ref="K53:K66">SUM(E53:J53)</f>
        <v>660</v>
      </c>
    </row>
    <row r="54" spans="1:11" s="2" customFormat="1" ht="72" customHeight="1">
      <c r="A54" s="12" t="s">
        <v>83</v>
      </c>
      <c r="B54" s="16" t="s">
        <v>141</v>
      </c>
      <c r="C54" s="6" t="s">
        <v>88</v>
      </c>
      <c r="D54" s="8" t="s">
        <v>267</v>
      </c>
      <c r="E54" s="121">
        <v>100</v>
      </c>
      <c r="F54" s="12">
        <v>100</v>
      </c>
      <c r="G54" s="12">
        <v>100</v>
      </c>
      <c r="H54" s="12">
        <v>100</v>
      </c>
      <c r="I54" s="12">
        <v>100</v>
      </c>
      <c r="J54" s="12">
        <v>100</v>
      </c>
      <c r="K54" s="162">
        <f t="shared" si="13"/>
        <v>600</v>
      </c>
    </row>
    <row r="55" spans="1:11" s="2" customFormat="1" ht="37.5" customHeight="1">
      <c r="A55" s="12" t="s">
        <v>84</v>
      </c>
      <c r="B55" s="16" t="s">
        <v>85</v>
      </c>
      <c r="C55" s="6" t="s">
        <v>4</v>
      </c>
      <c r="D55" s="8" t="s">
        <v>268</v>
      </c>
      <c r="E55" s="121">
        <v>10</v>
      </c>
      <c r="F55" s="12">
        <v>10</v>
      </c>
      <c r="G55" s="12">
        <v>10</v>
      </c>
      <c r="H55" s="12">
        <v>10</v>
      </c>
      <c r="I55" s="12">
        <v>10</v>
      </c>
      <c r="J55" s="12">
        <v>10</v>
      </c>
      <c r="K55" s="162">
        <f t="shared" si="13"/>
        <v>60</v>
      </c>
    </row>
    <row r="56" spans="1:11" s="73" customFormat="1" ht="60" customHeight="1">
      <c r="A56" s="71" t="s">
        <v>61</v>
      </c>
      <c r="B56" s="75" t="s">
        <v>60</v>
      </c>
      <c r="C56" s="71" t="s">
        <v>12</v>
      </c>
      <c r="D56" s="71"/>
      <c r="E56" s="47">
        <f aca="true" t="shared" si="14" ref="E56:J56">E57+E60+E61+E62+E63+E64+E65+E67</f>
        <v>4475.52</v>
      </c>
      <c r="F56" s="47">
        <f t="shared" si="14"/>
        <v>2120</v>
      </c>
      <c r="G56" s="47">
        <f t="shared" si="14"/>
        <v>2120</v>
      </c>
      <c r="H56" s="47">
        <f t="shared" si="14"/>
        <v>2120</v>
      </c>
      <c r="I56" s="47">
        <f t="shared" si="14"/>
        <v>2120</v>
      </c>
      <c r="J56" s="47">
        <f t="shared" si="14"/>
        <v>2120</v>
      </c>
      <c r="K56" s="161">
        <f t="shared" si="13"/>
        <v>15075.52</v>
      </c>
    </row>
    <row r="57" spans="1:11" s="2" customFormat="1" ht="87.75" customHeight="1">
      <c r="A57" s="12" t="s">
        <v>62</v>
      </c>
      <c r="B57" s="16" t="s">
        <v>147</v>
      </c>
      <c r="C57" s="6" t="s">
        <v>66</v>
      </c>
      <c r="D57" s="8" t="s">
        <v>269</v>
      </c>
      <c r="E57" s="121">
        <v>4355.52</v>
      </c>
      <c r="F57" s="12">
        <f>F58+F59</f>
        <v>2000</v>
      </c>
      <c r="G57" s="12">
        <f>G58+G59</f>
        <v>2000</v>
      </c>
      <c r="H57" s="12">
        <f>H58+H59</f>
        <v>2000</v>
      </c>
      <c r="I57" s="12">
        <f>I58+I59</f>
        <v>2000</v>
      </c>
      <c r="J57" s="12">
        <f>J58+J59</f>
        <v>2000</v>
      </c>
      <c r="K57" s="162">
        <f t="shared" si="13"/>
        <v>14355.52</v>
      </c>
    </row>
    <row r="58" spans="1:11" s="2" customFormat="1" ht="33" customHeight="1">
      <c r="A58" s="12"/>
      <c r="B58" s="16"/>
      <c r="C58" s="6" t="s">
        <v>7</v>
      </c>
      <c r="D58" s="6" t="s">
        <v>199</v>
      </c>
      <c r="E58" s="121">
        <v>0</v>
      </c>
      <c r="F58" s="12">
        <v>1000</v>
      </c>
      <c r="G58" s="12">
        <v>1000</v>
      </c>
      <c r="H58" s="12">
        <v>1000</v>
      </c>
      <c r="I58" s="12">
        <v>1000</v>
      </c>
      <c r="J58" s="12">
        <v>1000</v>
      </c>
      <c r="K58" s="162">
        <f t="shared" si="13"/>
        <v>5000</v>
      </c>
    </row>
    <row r="59" spans="1:11" s="2" customFormat="1" ht="33" customHeight="1">
      <c r="A59" s="12"/>
      <c r="B59" s="16"/>
      <c r="C59" s="6" t="s">
        <v>150</v>
      </c>
      <c r="D59" s="6" t="s">
        <v>200</v>
      </c>
      <c r="E59" s="121">
        <v>0</v>
      </c>
      <c r="F59" s="12">
        <v>1000</v>
      </c>
      <c r="G59" s="12">
        <v>1000</v>
      </c>
      <c r="H59" s="12">
        <v>1000</v>
      </c>
      <c r="I59" s="12">
        <v>1000</v>
      </c>
      <c r="J59" s="12">
        <v>1000</v>
      </c>
      <c r="K59" s="162">
        <f t="shared" si="13"/>
        <v>5000</v>
      </c>
    </row>
    <row r="60" spans="1:11" s="2" customFormat="1" ht="45.75" customHeight="1">
      <c r="A60" s="12" t="s">
        <v>63</v>
      </c>
      <c r="B60" s="16" t="s">
        <v>143</v>
      </c>
      <c r="C60" s="6" t="s">
        <v>8</v>
      </c>
      <c r="D60" s="6"/>
      <c r="E60" s="121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2">
        <f t="shared" si="13"/>
        <v>0</v>
      </c>
    </row>
    <row r="61" spans="1:11" s="2" customFormat="1" ht="45.75" customHeight="1">
      <c r="A61" s="12" t="s">
        <v>64</v>
      </c>
      <c r="B61" s="16" t="s">
        <v>65</v>
      </c>
      <c r="C61" s="6" t="s">
        <v>7</v>
      </c>
      <c r="D61" s="6"/>
      <c r="E61" s="121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2">
        <f t="shared" si="13"/>
        <v>0</v>
      </c>
    </row>
    <row r="62" spans="1:11" s="2" customFormat="1" ht="91.5" customHeight="1">
      <c r="A62" s="10" t="s">
        <v>67</v>
      </c>
      <c r="B62" s="16" t="s">
        <v>170</v>
      </c>
      <c r="C62" s="6" t="s">
        <v>8</v>
      </c>
      <c r="D62" s="8" t="s">
        <v>270</v>
      </c>
      <c r="E62" s="121">
        <v>120</v>
      </c>
      <c r="F62" s="12">
        <v>120</v>
      </c>
      <c r="G62" s="12">
        <v>120</v>
      </c>
      <c r="H62" s="12">
        <v>120</v>
      </c>
      <c r="I62" s="12">
        <v>120</v>
      </c>
      <c r="J62" s="12">
        <v>120</v>
      </c>
      <c r="K62" s="162">
        <f t="shared" si="13"/>
        <v>720</v>
      </c>
    </row>
    <row r="63" spans="1:11" s="2" customFormat="1" ht="55.5" customHeight="1">
      <c r="A63" s="12" t="s">
        <v>86</v>
      </c>
      <c r="B63" s="16" t="s">
        <v>68</v>
      </c>
      <c r="C63" s="6" t="s">
        <v>8</v>
      </c>
      <c r="D63" s="6"/>
      <c r="E63" s="12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2">
        <f t="shared" si="13"/>
        <v>0</v>
      </c>
    </row>
    <row r="64" spans="1:11" s="2" customFormat="1" ht="37.5" customHeight="1">
      <c r="A64" s="12" t="s">
        <v>108</v>
      </c>
      <c r="B64" s="16" t="s">
        <v>87</v>
      </c>
      <c r="C64" s="6" t="s">
        <v>8</v>
      </c>
      <c r="D64" s="6"/>
      <c r="E64" s="121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2">
        <f t="shared" si="13"/>
        <v>0</v>
      </c>
    </row>
    <row r="65" spans="1:11" s="2" customFormat="1" ht="36.75" customHeight="1">
      <c r="A65" s="12" t="s">
        <v>136</v>
      </c>
      <c r="B65" s="16" t="s">
        <v>171</v>
      </c>
      <c r="C65" s="6" t="s">
        <v>8</v>
      </c>
      <c r="D65" s="6"/>
      <c r="E65" s="121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62">
        <f t="shared" si="13"/>
        <v>0</v>
      </c>
    </row>
    <row r="66" spans="1:11" s="2" customFormat="1" ht="47.25" hidden="1">
      <c r="A66" s="12" t="s">
        <v>155</v>
      </c>
      <c r="B66" s="16" t="s">
        <v>154</v>
      </c>
      <c r="C66" s="6" t="s">
        <v>8</v>
      </c>
      <c r="D66" s="6"/>
      <c r="E66" s="121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62">
        <f t="shared" si="13"/>
        <v>0</v>
      </c>
    </row>
    <row r="67" spans="1:11" s="2" customFormat="1" ht="54" customHeight="1">
      <c r="A67" s="147" t="s">
        <v>156</v>
      </c>
      <c r="B67" s="146" t="s">
        <v>157</v>
      </c>
      <c r="C67" s="113" t="s">
        <v>8</v>
      </c>
      <c r="D67" s="113"/>
      <c r="E67" s="148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63">
        <f>SUM(E67:J67)</f>
        <v>0</v>
      </c>
    </row>
    <row r="68" spans="1:11" s="54" customFormat="1" ht="55.5" customHeight="1">
      <c r="A68" s="49" t="s">
        <v>69</v>
      </c>
      <c r="B68" s="110" t="s">
        <v>115</v>
      </c>
      <c r="C68" s="51" t="s">
        <v>12</v>
      </c>
      <c r="D68" s="51"/>
      <c r="E68" s="52">
        <f aca="true" t="shared" si="15" ref="E68:J68">E69</f>
        <v>1528.05</v>
      </c>
      <c r="F68" s="52">
        <f t="shared" si="15"/>
        <v>1503.75</v>
      </c>
      <c r="G68" s="52">
        <f t="shared" si="15"/>
        <v>1503.75</v>
      </c>
      <c r="H68" s="52">
        <f t="shared" si="15"/>
        <v>1503.75</v>
      </c>
      <c r="I68" s="52">
        <f t="shared" si="15"/>
        <v>1503.75</v>
      </c>
      <c r="J68" s="52">
        <f t="shared" si="15"/>
        <v>1503.75</v>
      </c>
      <c r="K68" s="162">
        <f>SUM(E68:J68)</f>
        <v>9046.8</v>
      </c>
    </row>
    <row r="69" spans="1:11" s="77" customFormat="1" ht="54.75" customHeight="1">
      <c r="A69" s="76" t="s">
        <v>70</v>
      </c>
      <c r="B69" s="72" t="s">
        <v>75</v>
      </c>
      <c r="C69" s="71" t="s">
        <v>66</v>
      </c>
      <c r="D69" s="71"/>
      <c r="E69" s="119">
        <f aca="true" t="shared" si="16" ref="E69:J69">E70+E72+E74+E75</f>
        <v>1528.05</v>
      </c>
      <c r="F69" s="61">
        <f t="shared" si="16"/>
        <v>1503.75</v>
      </c>
      <c r="G69" s="61">
        <f t="shared" si="16"/>
        <v>1503.75</v>
      </c>
      <c r="H69" s="61">
        <f t="shared" si="16"/>
        <v>1503.75</v>
      </c>
      <c r="I69" s="61">
        <f t="shared" si="16"/>
        <v>1503.75</v>
      </c>
      <c r="J69" s="61">
        <f t="shared" si="16"/>
        <v>1503.75</v>
      </c>
      <c r="K69" s="161">
        <f>SUM(E69:J69)</f>
        <v>9046.8</v>
      </c>
    </row>
    <row r="70" spans="1:11" s="2" customFormat="1" ht="26.25" customHeight="1">
      <c r="A70" s="200" t="s">
        <v>71</v>
      </c>
      <c r="B70" s="191" t="s">
        <v>78</v>
      </c>
      <c r="C70" s="200" t="s">
        <v>8</v>
      </c>
      <c r="D70" s="234" t="s">
        <v>257</v>
      </c>
      <c r="E70" s="225">
        <v>195</v>
      </c>
      <c r="F70" s="185">
        <v>130</v>
      </c>
      <c r="G70" s="185">
        <v>130</v>
      </c>
      <c r="H70" s="185">
        <v>130</v>
      </c>
      <c r="I70" s="185">
        <v>130</v>
      </c>
      <c r="J70" s="185">
        <v>130</v>
      </c>
      <c r="K70" s="239">
        <f>SUM(E70:J71)</f>
        <v>845</v>
      </c>
    </row>
    <row r="71" spans="1:11" s="2" customFormat="1" ht="26.25" customHeight="1">
      <c r="A71" s="202"/>
      <c r="B71" s="192"/>
      <c r="C71" s="202"/>
      <c r="D71" s="202"/>
      <c r="E71" s="227"/>
      <c r="F71" s="187"/>
      <c r="G71" s="187"/>
      <c r="H71" s="187"/>
      <c r="I71" s="187"/>
      <c r="J71" s="187"/>
      <c r="K71" s="240"/>
    </row>
    <row r="72" spans="1:11" s="2" customFormat="1" ht="26.25" customHeight="1">
      <c r="A72" s="212" t="s">
        <v>137</v>
      </c>
      <c r="B72" s="191" t="s">
        <v>117</v>
      </c>
      <c r="C72" s="200" t="s">
        <v>8</v>
      </c>
      <c r="D72" s="200"/>
      <c r="E72" s="22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239">
        <f>SUM(E72:J73)</f>
        <v>0</v>
      </c>
    </row>
    <row r="73" spans="1:11" s="2" customFormat="1" ht="26.25" customHeight="1">
      <c r="A73" s="182"/>
      <c r="B73" s="192"/>
      <c r="C73" s="202"/>
      <c r="D73" s="202"/>
      <c r="E73" s="227"/>
      <c r="F73" s="187"/>
      <c r="G73" s="187"/>
      <c r="H73" s="187"/>
      <c r="I73" s="187"/>
      <c r="J73" s="187"/>
      <c r="K73" s="240"/>
    </row>
    <row r="74" spans="1:11" s="2" customFormat="1" ht="33.75" customHeight="1">
      <c r="A74" s="22" t="s">
        <v>138</v>
      </c>
      <c r="B74" s="17" t="s">
        <v>118</v>
      </c>
      <c r="C74" s="6" t="s">
        <v>8</v>
      </c>
      <c r="D74" s="8" t="s">
        <v>271</v>
      </c>
      <c r="E74" s="120">
        <v>25</v>
      </c>
      <c r="F74" s="3">
        <v>100</v>
      </c>
      <c r="G74" s="3">
        <v>100</v>
      </c>
      <c r="H74" s="3">
        <v>100</v>
      </c>
      <c r="I74" s="3">
        <v>100</v>
      </c>
      <c r="J74" s="3">
        <v>100</v>
      </c>
      <c r="K74" s="162">
        <f>SUM(E74:J74)</f>
        <v>525</v>
      </c>
    </row>
    <row r="75" spans="1:11" s="2" customFormat="1" ht="26.25" customHeight="1">
      <c r="A75" s="212" t="s">
        <v>139</v>
      </c>
      <c r="B75" s="183" t="s">
        <v>140</v>
      </c>
      <c r="C75" s="200" t="s">
        <v>8</v>
      </c>
      <c r="D75" s="234" t="s">
        <v>272</v>
      </c>
      <c r="E75" s="225">
        <v>1308.05</v>
      </c>
      <c r="F75" s="185">
        <v>1273.75</v>
      </c>
      <c r="G75" s="185">
        <v>1273.75</v>
      </c>
      <c r="H75" s="185">
        <v>1273.75</v>
      </c>
      <c r="I75" s="185">
        <v>1273.75</v>
      </c>
      <c r="J75" s="185">
        <v>1273.75</v>
      </c>
      <c r="K75" s="239">
        <f>SUM(E75:J77)</f>
        <v>7676.8</v>
      </c>
    </row>
    <row r="76" spans="1:11" s="2" customFormat="1" ht="26.25" customHeight="1">
      <c r="A76" s="181"/>
      <c r="B76" s="184"/>
      <c r="C76" s="201"/>
      <c r="D76" s="201"/>
      <c r="E76" s="226"/>
      <c r="F76" s="186"/>
      <c r="G76" s="186"/>
      <c r="H76" s="186"/>
      <c r="I76" s="186"/>
      <c r="J76" s="186"/>
      <c r="K76" s="241"/>
    </row>
    <row r="77" spans="1:11" s="2" customFormat="1" ht="2.25" customHeight="1">
      <c r="A77" s="182"/>
      <c r="B77" s="179"/>
      <c r="C77" s="202"/>
      <c r="D77" s="40"/>
      <c r="E77" s="227"/>
      <c r="F77" s="187"/>
      <c r="G77" s="187"/>
      <c r="H77" s="187"/>
      <c r="I77" s="187"/>
      <c r="J77" s="187"/>
      <c r="K77" s="240"/>
    </row>
    <row r="78" spans="1:11" s="2" customFormat="1" ht="62.25" customHeight="1" hidden="1">
      <c r="A78" s="22" t="s">
        <v>93</v>
      </c>
      <c r="B78" s="14" t="s">
        <v>116</v>
      </c>
      <c r="C78" s="6" t="s">
        <v>66</v>
      </c>
      <c r="D78" s="6"/>
      <c r="E78" s="120">
        <v>0</v>
      </c>
      <c r="F78" s="3">
        <v>0</v>
      </c>
      <c r="G78" s="25">
        <v>0</v>
      </c>
      <c r="H78" s="25">
        <v>0</v>
      </c>
      <c r="I78" s="25">
        <v>0</v>
      </c>
      <c r="J78" s="25">
        <v>0</v>
      </c>
      <c r="K78" s="162">
        <f>SUM(E78:J78)</f>
        <v>0</v>
      </c>
    </row>
    <row r="79" spans="1:11" s="2" customFormat="1" ht="62.25" customHeight="1" hidden="1">
      <c r="A79" s="22" t="s">
        <v>94</v>
      </c>
      <c r="B79" s="14" t="s">
        <v>117</v>
      </c>
      <c r="C79" s="6" t="s">
        <v>8</v>
      </c>
      <c r="D79" s="6"/>
      <c r="E79" s="120">
        <v>0</v>
      </c>
      <c r="F79" s="3">
        <v>0</v>
      </c>
      <c r="G79" s="25">
        <v>0</v>
      </c>
      <c r="H79" s="25">
        <v>0</v>
      </c>
      <c r="I79" s="25">
        <v>0</v>
      </c>
      <c r="J79" s="25">
        <v>0</v>
      </c>
      <c r="K79" s="162">
        <f>SUM(E79:J79)</f>
        <v>0</v>
      </c>
    </row>
    <row r="80" spans="1:11" s="2" customFormat="1" ht="62.25" customHeight="1" hidden="1">
      <c r="A80" s="22" t="s">
        <v>95</v>
      </c>
      <c r="B80" s="15" t="s">
        <v>79</v>
      </c>
      <c r="C80" s="6" t="s">
        <v>66</v>
      </c>
      <c r="D80" s="6"/>
      <c r="E80" s="120">
        <v>0</v>
      </c>
      <c r="F80" s="3">
        <v>0</v>
      </c>
      <c r="G80" s="25">
        <v>0</v>
      </c>
      <c r="H80" s="25">
        <v>0</v>
      </c>
      <c r="I80" s="25">
        <v>0</v>
      </c>
      <c r="J80" s="25">
        <v>0</v>
      </c>
      <c r="K80" s="162">
        <f>SUM(E80:J80)</f>
        <v>0</v>
      </c>
    </row>
    <row r="81" spans="1:11" s="54" customFormat="1" ht="96.75" customHeight="1">
      <c r="A81" s="51" t="s">
        <v>72</v>
      </c>
      <c r="B81" s="110" t="s">
        <v>98</v>
      </c>
      <c r="C81" s="51" t="s">
        <v>252</v>
      </c>
      <c r="D81" s="51"/>
      <c r="E81" s="53">
        <f aca="true" t="shared" si="17" ref="E81:K81">E82+E88+E90+E94+E98+E102+E105+E107+E109+E112+E114+E118+E120+E122+E124+E126+E128+E132+E134</f>
        <v>550936.5999999999</v>
      </c>
      <c r="F81" s="53">
        <f t="shared" si="17"/>
        <v>536644.06</v>
      </c>
      <c r="G81" s="53">
        <f t="shared" si="17"/>
        <v>538439.46</v>
      </c>
      <c r="H81" s="53">
        <f t="shared" si="17"/>
        <v>538439.46</v>
      </c>
      <c r="I81" s="53">
        <f t="shared" si="17"/>
        <v>538439.46</v>
      </c>
      <c r="J81" s="53">
        <f t="shared" si="17"/>
        <v>538439.46</v>
      </c>
      <c r="K81" s="164">
        <f t="shared" si="17"/>
        <v>3241338.5</v>
      </c>
    </row>
    <row r="82" spans="1:15" s="77" customFormat="1" ht="78.75" customHeight="1">
      <c r="A82" s="71" t="s">
        <v>73</v>
      </c>
      <c r="B82" s="75" t="s">
        <v>114</v>
      </c>
      <c r="C82" s="71" t="s">
        <v>128</v>
      </c>
      <c r="D82" s="71"/>
      <c r="E82" s="119">
        <f aca="true" t="shared" si="18" ref="E82:J82">E83+E84+E85</f>
        <v>32554.7</v>
      </c>
      <c r="F82" s="61">
        <f t="shared" si="18"/>
        <v>31639.8</v>
      </c>
      <c r="G82" s="61">
        <f t="shared" si="18"/>
        <v>31639.8</v>
      </c>
      <c r="H82" s="61">
        <f t="shared" si="18"/>
        <v>31639.8</v>
      </c>
      <c r="I82" s="61">
        <f t="shared" si="18"/>
        <v>31639.8</v>
      </c>
      <c r="J82" s="61">
        <f t="shared" si="18"/>
        <v>31639.8</v>
      </c>
      <c r="K82" s="161">
        <f>SUM(E82:J82)</f>
        <v>190753.69999999998</v>
      </c>
      <c r="L82" s="78"/>
      <c r="M82" s="78"/>
      <c r="N82" s="78"/>
      <c r="O82" s="78"/>
    </row>
    <row r="83" spans="1:11" s="2" customFormat="1" ht="49.5" customHeight="1">
      <c r="A83" s="23" t="s">
        <v>74</v>
      </c>
      <c r="B83" s="15" t="s">
        <v>145</v>
      </c>
      <c r="C83" s="6" t="s">
        <v>4</v>
      </c>
      <c r="D83" s="8" t="s">
        <v>273</v>
      </c>
      <c r="E83" s="120">
        <v>1025.76</v>
      </c>
      <c r="F83" s="10">
        <v>735.06</v>
      </c>
      <c r="G83" s="10">
        <v>735.06</v>
      </c>
      <c r="H83" s="10">
        <v>735.06</v>
      </c>
      <c r="I83" s="10">
        <v>735.06</v>
      </c>
      <c r="J83" s="10">
        <v>735.06</v>
      </c>
      <c r="K83" s="162">
        <f>SUM(E83:J83)</f>
        <v>4701.0599999999995</v>
      </c>
    </row>
    <row r="84" spans="1:11" s="2" customFormat="1" ht="56.25" customHeight="1">
      <c r="A84" s="19" t="s">
        <v>96</v>
      </c>
      <c r="B84" s="15" t="s">
        <v>144</v>
      </c>
      <c r="C84" s="6" t="s">
        <v>4</v>
      </c>
      <c r="D84" s="8" t="s">
        <v>274</v>
      </c>
      <c r="E84" s="118">
        <v>3606.26</v>
      </c>
      <c r="F84" s="3">
        <v>3310.74</v>
      </c>
      <c r="G84" s="3">
        <v>3310.74</v>
      </c>
      <c r="H84" s="3">
        <v>3310.74</v>
      </c>
      <c r="I84" s="3">
        <v>3310.74</v>
      </c>
      <c r="J84" s="3">
        <v>3310.74</v>
      </c>
      <c r="K84" s="162">
        <f>SUM(E84:J84)</f>
        <v>20159.96</v>
      </c>
    </row>
    <row r="85" spans="1:11" s="2" customFormat="1" ht="24.75" customHeight="1">
      <c r="A85" s="209" t="s">
        <v>283</v>
      </c>
      <c r="B85" s="197" t="s">
        <v>121</v>
      </c>
      <c r="C85" s="194" t="s">
        <v>9</v>
      </c>
      <c r="D85" s="235" t="s">
        <v>275</v>
      </c>
      <c r="E85" s="222">
        <v>27922.68</v>
      </c>
      <c r="F85" s="185">
        <v>27594</v>
      </c>
      <c r="G85" s="185">
        <v>27594</v>
      </c>
      <c r="H85" s="185">
        <v>27594</v>
      </c>
      <c r="I85" s="185">
        <v>27594</v>
      </c>
      <c r="J85" s="185">
        <v>27594</v>
      </c>
      <c r="K85" s="239">
        <f>SUM(E85:J87)</f>
        <v>165892.68</v>
      </c>
    </row>
    <row r="86" spans="1:11" s="2" customFormat="1" ht="24.75" customHeight="1">
      <c r="A86" s="210"/>
      <c r="B86" s="198"/>
      <c r="C86" s="195"/>
      <c r="D86" s="201"/>
      <c r="E86" s="223"/>
      <c r="F86" s="186"/>
      <c r="G86" s="186"/>
      <c r="H86" s="186"/>
      <c r="I86" s="186"/>
      <c r="J86" s="186"/>
      <c r="K86" s="241"/>
    </row>
    <row r="87" spans="1:11" s="2" customFormat="1" ht="24.75" customHeight="1">
      <c r="A87" s="211"/>
      <c r="B87" s="199"/>
      <c r="C87" s="196"/>
      <c r="D87" s="202"/>
      <c r="E87" s="224"/>
      <c r="F87" s="187"/>
      <c r="G87" s="187"/>
      <c r="H87" s="187"/>
      <c r="I87" s="187"/>
      <c r="J87" s="187"/>
      <c r="K87" s="240"/>
    </row>
    <row r="88" spans="1:11" s="159" customFormat="1" ht="55.5" customHeight="1">
      <c r="A88" s="79" t="s">
        <v>76</v>
      </c>
      <c r="B88" s="80" t="s">
        <v>315</v>
      </c>
      <c r="C88" s="81" t="s">
        <v>127</v>
      </c>
      <c r="D88" s="81"/>
      <c r="E88" s="74">
        <f aca="true" t="shared" si="19" ref="E88:J88">E89</f>
        <v>42710.55</v>
      </c>
      <c r="F88" s="74">
        <f t="shared" si="19"/>
        <v>40714.31</v>
      </c>
      <c r="G88" s="74">
        <f t="shared" si="19"/>
        <v>40714.31</v>
      </c>
      <c r="H88" s="74">
        <f t="shared" si="19"/>
        <v>40714.31</v>
      </c>
      <c r="I88" s="74">
        <f t="shared" si="19"/>
        <v>40714.31</v>
      </c>
      <c r="J88" s="74">
        <f t="shared" si="19"/>
        <v>40714.31</v>
      </c>
      <c r="K88" s="161">
        <f>SUM(E88:J88)</f>
        <v>246282.09999999998</v>
      </c>
    </row>
    <row r="89" spans="1:11" s="1" customFormat="1" ht="40.5" customHeight="1">
      <c r="A89" s="12" t="s">
        <v>77</v>
      </c>
      <c r="B89" s="18" t="s">
        <v>153</v>
      </c>
      <c r="C89" s="31" t="s">
        <v>127</v>
      </c>
      <c r="D89" s="124" t="s">
        <v>276</v>
      </c>
      <c r="E89" s="118">
        <v>42710.55</v>
      </c>
      <c r="F89" s="3">
        <v>40714.31</v>
      </c>
      <c r="G89" s="3">
        <v>40714.31</v>
      </c>
      <c r="H89" s="3">
        <v>40714.31</v>
      </c>
      <c r="I89" s="3">
        <v>40714.31</v>
      </c>
      <c r="J89" s="3">
        <v>40714.31</v>
      </c>
      <c r="K89" s="162">
        <f>SUM(E89:J89)</f>
        <v>246282.09999999998</v>
      </c>
    </row>
    <row r="90" spans="1:11" s="159" customFormat="1" ht="48" customHeight="1">
      <c r="A90" s="79" t="s">
        <v>99</v>
      </c>
      <c r="B90" s="82" t="s">
        <v>164</v>
      </c>
      <c r="C90" s="71" t="s">
        <v>127</v>
      </c>
      <c r="D90" s="71"/>
      <c r="E90" s="74">
        <f aca="true" t="shared" si="20" ref="E90:J90">E91</f>
        <v>45770.46</v>
      </c>
      <c r="F90" s="74">
        <f t="shared" si="20"/>
        <v>43498.26</v>
      </c>
      <c r="G90" s="74">
        <f t="shared" si="20"/>
        <v>43498.26</v>
      </c>
      <c r="H90" s="74">
        <f t="shared" si="20"/>
        <v>43498.26</v>
      </c>
      <c r="I90" s="74">
        <f t="shared" si="20"/>
        <v>43498.26</v>
      </c>
      <c r="J90" s="74">
        <f t="shared" si="20"/>
        <v>43498.26</v>
      </c>
      <c r="K90" s="161">
        <f>SUM(E90:J90)</f>
        <v>263261.76</v>
      </c>
    </row>
    <row r="91" spans="1:11" s="1" customFormat="1" ht="41.25" customHeight="1">
      <c r="A91" s="203" t="s">
        <v>100</v>
      </c>
      <c r="B91" s="197" t="s">
        <v>129</v>
      </c>
      <c r="C91" s="200" t="s">
        <v>127</v>
      </c>
      <c r="D91" s="234" t="s">
        <v>277</v>
      </c>
      <c r="E91" s="222">
        <v>45770.46</v>
      </c>
      <c r="F91" s="185">
        <v>43498.26</v>
      </c>
      <c r="G91" s="185">
        <v>43498.26</v>
      </c>
      <c r="H91" s="185">
        <v>43498.26</v>
      </c>
      <c r="I91" s="185">
        <v>43498.26</v>
      </c>
      <c r="J91" s="185">
        <v>43498.26</v>
      </c>
      <c r="K91" s="239">
        <f>SUM(E91:J93)</f>
        <v>263261.76</v>
      </c>
    </row>
    <row r="92" spans="1:11" s="1" customFormat="1" ht="165.75" customHeight="1" hidden="1">
      <c r="A92" s="204"/>
      <c r="B92" s="198"/>
      <c r="C92" s="201"/>
      <c r="D92" s="201"/>
      <c r="E92" s="223"/>
      <c r="F92" s="186"/>
      <c r="G92" s="186"/>
      <c r="H92" s="186"/>
      <c r="I92" s="186"/>
      <c r="J92" s="186"/>
      <c r="K92" s="241"/>
    </row>
    <row r="93" spans="1:11" s="1" customFormat="1" ht="165.75" customHeight="1" hidden="1">
      <c r="A93" s="205"/>
      <c r="B93" s="199"/>
      <c r="C93" s="202"/>
      <c r="D93" s="202"/>
      <c r="E93" s="224"/>
      <c r="F93" s="187"/>
      <c r="G93" s="187"/>
      <c r="H93" s="187"/>
      <c r="I93" s="187"/>
      <c r="J93" s="187"/>
      <c r="K93" s="240"/>
    </row>
    <row r="94" spans="1:11" s="159" customFormat="1" ht="57.75" customHeight="1">
      <c r="A94" s="79" t="s">
        <v>101</v>
      </c>
      <c r="B94" s="80" t="s">
        <v>165</v>
      </c>
      <c r="C94" s="71" t="s">
        <v>126</v>
      </c>
      <c r="D94" s="71"/>
      <c r="E94" s="74">
        <f aca="true" t="shared" si="21" ref="E94:J94">E95</f>
        <v>62583.95</v>
      </c>
      <c r="F94" s="74">
        <f t="shared" si="21"/>
        <v>62879.22</v>
      </c>
      <c r="G94" s="74">
        <f t="shared" si="21"/>
        <v>64105.94</v>
      </c>
      <c r="H94" s="74">
        <f t="shared" si="21"/>
        <v>64105.94</v>
      </c>
      <c r="I94" s="74">
        <f t="shared" si="21"/>
        <v>64105.94</v>
      </c>
      <c r="J94" s="74">
        <f t="shared" si="21"/>
        <v>64105.94</v>
      </c>
      <c r="K94" s="161">
        <f>SUM(E94:J94)</f>
        <v>381886.93</v>
      </c>
    </row>
    <row r="95" spans="1:11" s="1" customFormat="1" ht="25.5" customHeight="1">
      <c r="A95" s="203" t="s">
        <v>102</v>
      </c>
      <c r="B95" s="206" t="s">
        <v>130</v>
      </c>
      <c r="C95" s="200" t="s">
        <v>126</v>
      </c>
      <c r="D95" s="234" t="s">
        <v>278</v>
      </c>
      <c r="E95" s="222">
        <v>62583.95</v>
      </c>
      <c r="F95" s="185">
        <v>62879.22</v>
      </c>
      <c r="G95" s="185">
        <f>64674.62-568.68</f>
        <v>64105.94</v>
      </c>
      <c r="H95" s="185">
        <v>64105.94</v>
      </c>
      <c r="I95" s="185">
        <v>64105.94</v>
      </c>
      <c r="J95" s="185">
        <v>64105.94</v>
      </c>
      <c r="K95" s="239">
        <f>SUM(E95:J97)</f>
        <v>381886.93</v>
      </c>
    </row>
    <row r="96" spans="1:11" s="1" customFormat="1" ht="25.5" customHeight="1">
      <c r="A96" s="204"/>
      <c r="B96" s="207"/>
      <c r="C96" s="201"/>
      <c r="D96" s="201"/>
      <c r="E96" s="223"/>
      <c r="F96" s="186"/>
      <c r="G96" s="186"/>
      <c r="H96" s="186"/>
      <c r="I96" s="186"/>
      <c r="J96" s="186"/>
      <c r="K96" s="241"/>
    </row>
    <row r="97" spans="1:11" s="1" customFormat="1" ht="165.75" customHeight="1" hidden="1">
      <c r="A97" s="205"/>
      <c r="B97" s="208"/>
      <c r="C97" s="202"/>
      <c r="D97" s="202"/>
      <c r="E97" s="224"/>
      <c r="F97" s="187"/>
      <c r="G97" s="187"/>
      <c r="H97" s="187"/>
      <c r="I97" s="187"/>
      <c r="J97" s="187"/>
      <c r="K97" s="240"/>
    </row>
    <row r="98" spans="1:11" s="160" customFormat="1" ht="60" customHeight="1">
      <c r="A98" s="79" t="s">
        <v>103</v>
      </c>
      <c r="B98" s="82" t="s">
        <v>166</v>
      </c>
      <c r="C98" s="71" t="s">
        <v>80</v>
      </c>
      <c r="D98" s="71"/>
      <c r="E98" s="74">
        <f aca="true" t="shared" si="22" ref="E98:J98">E99</f>
        <v>5127.33</v>
      </c>
      <c r="F98" s="74">
        <f t="shared" si="22"/>
        <v>5027.52</v>
      </c>
      <c r="G98" s="74">
        <f t="shared" si="22"/>
        <v>5027.52</v>
      </c>
      <c r="H98" s="74">
        <f t="shared" si="22"/>
        <v>5027.52</v>
      </c>
      <c r="I98" s="74">
        <f t="shared" si="22"/>
        <v>5027.52</v>
      </c>
      <c r="J98" s="74">
        <f t="shared" si="22"/>
        <v>5027.52</v>
      </c>
      <c r="K98" s="161">
        <f>SUM(E98:J98)</f>
        <v>30264.93</v>
      </c>
    </row>
    <row r="99" spans="1:11" s="1" customFormat="1" ht="16.5" customHeight="1">
      <c r="A99" s="194" t="s">
        <v>104</v>
      </c>
      <c r="B99" s="197" t="s">
        <v>131</v>
      </c>
      <c r="C99" s="200" t="s">
        <v>80</v>
      </c>
      <c r="D99" s="200" t="s">
        <v>279</v>
      </c>
      <c r="E99" s="222">
        <v>5127.33</v>
      </c>
      <c r="F99" s="185">
        <v>5027.52</v>
      </c>
      <c r="G99" s="185">
        <v>5027.52</v>
      </c>
      <c r="H99" s="185">
        <v>5027.52</v>
      </c>
      <c r="I99" s="185">
        <v>5027.52</v>
      </c>
      <c r="J99" s="185">
        <v>5027.52</v>
      </c>
      <c r="K99" s="239">
        <f>SUM(E99:J101)</f>
        <v>30264.93</v>
      </c>
    </row>
    <row r="100" spans="1:11" s="1" customFormat="1" ht="16.5" customHeight="1">
      <c r="A100" s="195"/>
      <c r="B100" s="198"/>
      <c r="C100" s="201"/>
      <c r="D100" s="201"/>
      <c r="E100" s="223"/>
      <c r="F100" s="186"/>
      <c r="G100" s="186"/>
      <c r="H100" s="186"/>
      <c r="I100" s="186"/>
      <c r="J100" s="186"/>
      <c r="K100" s="241"/>
    </row>
    <row r="101" spans="1:11" s="1" customFormat="1" ht="16.5" customHeight="1">
      <c r="A101" s="196"/>
      <c r="B101" s="199"/>
      <c r="C101" s="202"/>
      <c r="D101" s="202"/>
      <c r="E101" s="224"/>
      <c r="F101" s="187"/>
      <c r="G101" s="187"/>
      <c r="H101" s="187"/>
      <c r="I101" s="187"/>
      <c r="J101" s="187"/>
      <c r="K101" s="240"/>
    </row>
    <row r="102" spans="1:11" s="160" customFormat="1" ht="72" customHeight="1">
      <c r="A102" s="79" t="s">
        <v>105</v>
      </c>
      <c r="B102" s="80" t="s">
        <v>316</v>
      </c>
      <c r="C102" s="71" t="s">
        <v>66</v>
      </c>
      <c r="D102" s="71"/>
      <c r="E102" s="74">
        <f aca="true" t="shared" si="23" ref="E102:J102">E103+E104</f>
        <v>34373.9</v>
      </c>
      <c r="F102" s="74">
        <f t="shared" si="23"/>
        <v>31467.73</v>
      </c>
      <c r="G102" s="74">
        <f t="shared" si="23"/>
        <v>31467.73</v>
      </c>
      <c r="H102" s="74">
        <f t="shared" si="23"/>
        <v>31467.73</v>
      </c>
      <c r="I102" s="74">
        <f t="shared" si="23"/>
        <v>31467.73</v>
      </c>
      <c r="J102" s="74">
        <f t="shared" si="23"/>
        <v>31467.73</v>
      </c>
      <c r="K102" s="161">
        <f>SUM(E102:J102)</f>
        <v>191712.55000000002</v>
      </c>
    </row>
    <row r="103" spans="1:11" s="1" customFormat="1" ht="52.5" customHeight="1">
      <c r="A103" s="12" t="s">
        <v>132</v>
      </c>
      <c r="B103" s="18" t="s">
        <v>130</v>
      </c>
      <c r="C103" s="31" t="s">
        <v>8</v>
      </c>
      <c r="D103" s="6" t="s">
        <v>280</v>
      </c>
      <c r="E103" s="118">
        <v>34373.9</v>
      </c>
      <c r="F103" s="3">
        <v>31467.73</v>
      </c>
      <c r="G103" s="3">
        <v>31467.73</v>
      </c>
      <c r="H103" s="3">
        <v>31467.73</v>
      </c>
      <c r="I103" s="3">
        <v>31467.73</v>
      </c>
      <c r="J103" s="3">
        <v>31467.73</v>
      </c>
      <c r="K103" s="162">
        <f>SUM(E103:J103)</f>
        <v>191712.55000000002</v>
      </c>
    </row>
    <row r="104" spans="1:11" s="1" customFormat="1" ht="51" customHeight="1">
      <c r="A104" s="12" t="s">
        <v>162</v>
      </c>
      <c r="B104" s="15" t="s">
        <v>146</v>
      </c>
      <c r="C104" s="31"/>
      <c r="D104" s="6"/>
      <c r="E104" s="118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162">
        <f>SUM(E104:J104)</f>
        <v>0</v>
      </c>
    </row>
    <row r="105" spans="1:11" s="160" customFormat="1" ht="39" customHeight="1">
      <c r="A105" s="79" t="s">
        <v>107</v>
      </c>
      <c r="B105" s="72" t="s">
        <v>167</v>
      </c>
      <c r="C105" s="56" t="s">
        <v>22</v>
      </c>
      <c r="D105" s="71"/>
      <c r="E105" s="74">
        <f>E106</f>
        <v>1300.13</v>
      </c>
      <c r="F105" s="74">
        <f>F106</f>
        <v>1300.13</v>
      </c>
      <c r="G105" s="74">
        <v>1868.81</v>
      </c>
      <c r="H105" s="74">
        <v>1868.81</v>
      </c>
      <c r="I105" s="74">
        <v>1868.81</v>
      </c>
      <c r="J105" s="74">
        <v>1868.81</v>
      </c>
      <c r="K105" s="161">
        <f>SUM(E105:J105)</f>
        <v>10075.499999999998</v>
      </c>
    </row>
    <row r="106" spans="1:11" s="1" customFormat="1" ht="41.25" customHeight="1">
      <c r="A106" s="12" t="s">
        <v>133</v>
      </c>
      <c r="B106" s="15" t="s">
        <v>131</v>
      </c>
      <c r="C106" s="6" t="s">
        <v>22</v>
      </c>
      <c r="D106" s="6" t="s">
        <v>281</v>
      </c>
      <c r="E106" s="118">
        <v>1300.13</v>
      </c>
      <c r="F106" s="3">
        <v>1300.13</v>
      </c>
      <c r="G106" s="3">
        <v>1300.13</v>
      </c>
      <c r="H106" s="3">
        <v>1300.13</v>
      </c>
      <c r="I106" s="3">
        <v>1300.13</v>
      </c>
      <c r="J106" s="3">
        <v>1300.13</v>
      </c>
      <c r="K106" s="162">
        <f>SUM(E106:J106)</f>
        <v>7800.780000000001</v>
      </c>
    </row>
    <row r="107" spans="1:11" s="160" customFormat="1" ht="42.75" customHeight="1">
      <c r="A107" s="83" t="s">
        <v>109</v>
      </c>
      <c r="B107" s="80" t="s">
        <v>168</v>
      </c>
      <c r="C107" s="84" t="s">
        <v>106</v>
      </c>
      <c r="D107" s="84"/>
      <c r="E107" s="74">
        <f aca="true" t="shared" si="24" ref="E107:J107">E108</f>
        <v>11208.83</v>
      </c>
      <c r="F107" s="74">
        <f t="shared" si="24"/>
        <v>11157.2</v>
      </c>
      <c r="G107" s="74">
        <f t="shared" si="24"/>
        <v>11157.2</v>
      </c>
      <c r="H107" s="74">
        <f t="shared" si="24"/>
        <v>11157.2</v>
      </c>
      <c r="I107" s="74">
        <f t="shared" si="24"/>
        <v>11157.2</v>
      </c>
      <c r="J107" s="74">
        <f t="shared" si="24"/>
        <v>11157.2</v>
      </c>
      <c r="K107" s="161">
        <f>E107+F107+G107+H107+I107+J107</f>
        <v>66994.82999999999</v>
      </c>
    </row>
    <row r="108" spans="1:11" s="1" customFormat="1" ht="37.5" customHeight="1">
      <c r="A108" s="34" t="s">
        <v>134</v>
      </c>
      <c r="B108" s="15" t="s">
        <v>131</v>
      </c>
      <c r="C108" s="20" t="s">
        <v>106</v>
      </c>
      <c r="D108" s="20" t="s">
        <v>282</v>
      </c>
      <c r="E108" s="118">
        <v>11208.83</v>
      </c>
      <c r="F108" s="3">
        <v>11157.2</v>
      </c>
      <c r="G108" s="3">
        <v>11157.2</v>
      </c>
      <c r="H108" s="3">
        <v>11157.2</v>
      </c>
      <c r="I108" s="3">
        <v>11157.2</v>
      </c>
      <c r="J108" s="3">
        <v>11157.2</v>
      </c>
      <c r="K108" s="162">
        <f>E108+F108+G108+H108+I108+J108</f>
        <v>66994.82999999999</v>
      </c>
    </row>
    <row r="109" spans="1:11" s="160" customFormat="1" ht="46.5" customHeight="1">
      <c r="A109" s="83" t="s">
        <v>151</v>
      </c>
      <c r="B109" s="80" t="s">
        <v>169</v>
      </c>
      <c r="C109" s="84" t="s">
        <v>106</v>
      </c>
      <c r="D109" s="84"/>
      <c r="E109" s="74">
        <f aca="true" t="shared" si="25" ref="E109:J109">E110+E111</f>
        <v>2406.04</v>
      </c>
      <c r="F109" s="74">
        <f t="shared" si="25"/>
        <v>2387.37</v>
      </c>
      <c r="G109" s="74">
        <f t="shared" si="25"/>
        <v>2387.37</v>
      </c>
      <c r="H109" s="74">
        <f t="shared" si="25"/>
        <v>2387.37</v>
      </c>
      <c r="I109" s="74">
        <f t="shared" si="25"/>
        <v>2387.37</v>
      </c>
      <c r="J109" s="74">
        <f t="shared" si="25"/>
        <v>2387.37</v>
      </c>
      <c r="K109" s="161">
        <f>SUM(E109:J109)</f>
        <v>14342.89</v>
      </c>
    </row>
    <row r="110" spans="1:11" s="1" customFormat="1" ht="36" customHeight="1">
      <c r="A110" s="34" t="s">
        <v>152</v>
      </c>
      <c r="B110" s="15" t="s">
        <v>131</v>
      </c>
      <c r="C110" s="20" t="s">
        <v>106</v>
      </c>
      <c r="D110" s="20" t="s">
        <v>282</v>
      </c>
      <c r="E110" s="118">
        <v>2406.04</v>
      </c>
      <c r="F110" s="3">
        <v>2387.37</v>
      </c>
      <c r="G110" s="3">
        <v>2387.37</v>
      </c>
      <c r="H110" s="3">
        <v>2387.37</v>
      </c>
      <c r="I110" s="3">
        <v>2387.37</v>
      </c>
      <c r="J110" s="3">
        <v>2387.37</v>
      </c>
      <c r="K110" s="162">
        <f>SUM(E110:J110)</f>
        <v>14342.89</v>
      </c>
    </row>
    <row r="111" spans="1:11" s="1" customFormat="1" ht="42.75" customHeight="1">
      <c r="A111" s="34" t="s">
        <v>163</v>
      </c>
      <c r="B111" s="15" t="s">
        <v>146</v>
      </c>
      <c r="C111" s="20" t="s">
        <v>106</v>
      </c>
      <c r="D111" s="20"/>
      <c r="E111" s="118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162">
        <f>SUM(E111:J111)</f>
        <v>0</v>
      </c>
    </row>
    <row r="112" spans="1:11" s="159" customFormat="1" ht="53.25" customHeight="1">
      <c r="A112" s="85" t="s">
        <v>217</v>
      </c>
      <c r="B112" s="86" t="s">
        <v>219</v>
      </c>
      <c r="C112" s="87" t="s">
        <v>220</v>
      </c>
      <c r="D112" s="115"/>
      <c r="E112" s="74">
        <f aca="true" t="shared" si="26" ref="E112:K112">E113</f>
        <v>13768.55</v>
      </c>
      <c r="F112" s="74">
        <f t="shared" si="26"/>
        <v>13316.72</v>
      </c>
      <c r="G112" s="74">
        <f t="shared" si="26"/>
        <v>13316.72</v>
      </c>
      <c r="H112" s="74">
        <f t="shared" si="26"/>
        <v>13316.72</v>
      </c>
      <c r="I112" s="74">
        <f t="shared" si="26"/>
        <v>13316.72</v>
      </c>
      <c r="J112" s="74">
        <f t="shared" si="26"/>
        <v>13316.72</v>
      </c>
      <c r="K112" s="164">
        <f t="shared" si="26"/>
        <v>80352.15</v>
      </c>
    </row>
    <row r="113" spans="1:11" s="1" customFormat="1" ht="42" customHeight="1">
      <c r="A113" s="19" t="s">
        <v>218</v>
      </c>
      <c r="B113" s="66" t="s">
        <v>131</v>
      </c>
      <c r="C113" s="67" t="s">
        <v>221</v>
      </c>
      <c r="D113" s="125" t="s">
        <v>284</v>
      </c>
      <c r="E113" s="118">
        <v>13768.55</v>
      </c>
      <c r="F113" s="3">
        <v>13316.72</v>
      </c>
      <c r="G113" s="3">
        <v>13316.72</v>
      </c>
      <c r="H113" s="3">
        <v>13316.72</v>
      </c>
      <c r="I113" s="3">
        <v>13316.72</v>
      </c>
      <c r="J113" s="3">
        <v>13316.72</v>
      </c>
      <c r="K113" s="162">
        <f aca="true" t="shared" si="27" ref="K113:K137">SUM(E113:J113)</f>
        <v>80352.15</v>
      </c>
    </row>
    <row r="114" spans="1:11" s="160" customFormat="1" ht="88.5" customHeight="1">
      <c r="A114" s="88" t="s">
        <v>223</v>
      </c>
      <c r="B114" s="89" t="s">
        <v>304</v>
      </c>
      <c r="C114" s="111" t="s">
        <v>253</v>
      </c>
      <c r="D114" s="111"/>
      <c r="E114" s="90">
        <f aca="true" t="shared" si="28" ref="E114:J114">E115+E116+E117</f>
        <v>6344.7</v>
      </c>
      <c r="F114" s="90">
        <f t="shared" si="28"/>
        <v>6344.7</v>
      </c>
      <c r="G114" s="90">
        <f t="shared" si="28"/>
        <v>6344.7</v>
      </c>
      <c r="H114" s="90">
        <f t="shared" si="28"/>
        <v>6344.7</v>
      </c>
      <c r="I114" s="90">
        <f t="shared" si="28"/>
        <v>6344.7</v>
      </c>
      <c r="J114" s="90">
        <f t="shared" si="28"/>
        <v>6344.7</v>
      </c>
      <c r="K114" s="165">
        <f t="shared" si="27"/>
        <v>38068.2</v>
      </c>
    </row>
    <row r="115" spans="1:11" s="1" customFormat="1" ht="52.5" customHeight="1">
      <c r="A115" s="68" t="s">
        <v>224</v>
      </c>
      <c r="B115" s="66" t="s">
        <v>225</v>
      </c>
      <c r="C115" s="112" t="s">
        <v>7</v>
      </c>
      <c r="D115" s="126" t="s">
        <v>285</v>
      </c>
      <c r="E115" s="122">
        <v>37.7</v>
      </c>
      <c r="F115" s="69">
        <v>37.7</v>
      </c>
      <c r="G115" s="69">
        <v>37.7</v>
      </c>
      <c r="H115" s="69">
        <v>37.7</v>
      </c>
      <c r="I115" s="69">
        <v>37.7</v>
      </c>
      <c r="J115" s="69">
        <v>37.7</v>
      </c>
      <c r="K115" s="165">
        <f t="shared" si="27"/>
        <v>226.2</v>
      </c>
    </row>
    <row r="116" spans="1:11" s="1" customFormat="1" ht="21.75" customHeight="1">
      <c r="A116" s="68" t="s">
        <v>226</v>
      </c>
      <c r="B116" s="66" t="s">
        <v>227</v>
      </c>
      <c r="C116" s="112" t="s">
        <v>9</v>
      </c>
      <c r="D116" s="126" t="s">
        <v>286</v>
      </c>
      <c r="E116" s="122">
        <v>2513.58</v>
      </c>
      <c r="F116" s="69">
        <v>2513.58</v>
      </c>
      <c r="G116" s="69">
        <v>2513.58</v>
      </c>
      <c r="H116" s="69">
        <v>2513.58</v>
      </c>
      <c r="I116" s="69">
        <v>2513.58</v>
      </c>
      <c r="J116" s="69">
        <v>2513.58</v>
      </c>
      <c r="K116" s="165">
        <f t="shared" si="27"/>
        <v>15081.48</v>
      </c>
    </row>
    <row r="117" spans="1:11" s="1" customFormat="1" ht="36.75" customHeight="1">
      <c r="A117" s="68" t="s">
        <v>228</v>
      </c>
      <c r="B117" s="66" t="s">
        <v>229</v>
      </c>
      <c r="C117" s="112" t="s">
        <v>9</v>
      </c>
      <c r="D117" s="126" t="s">
        <v>287</v>
      </c>
      <c r="E117" s="122">
        <v>3793.42</v>
      </c>
      <c r="F117" s="69">
        <v>3793.42</v>
      </c>
      <c r="G117" s="69">
        <v>3793.42</v>
      </c>
      <c r="H117" s="69">
        <v>3793.42</v>
      </c>
      <c r="I117" s="69">
        <v>3793.42</v>
      </c>
      <c r="J117" s="69">
        <v>3793.42</v>
      </c>
      <c r="K117" s="165">
        <f t="shared" si="27"/>
        <v>22760.519999999997</v>
      </c>
    </row>
    <row r="118" spans="1:11" s="160" customFormat="1" ht="45.75" customHeight="1">
      <c r="A118" s="88" t="s">
        <v>230</v>
      </c>
      <c r="B118" s="86" t="s">
        <v>305</v>
      </c>
      <c r="C118" s="111" t="s">
        <v>254</v>
      </c>
      <c r="D118" s="111"/>
      <c r="E118" s="90">
        <f aca="true" t="shared" si="29" ref="E118:J118">E119</f>
        <v>5099.33</v>
      </c>
      <c r="F118" s="90">
        <f t="shared" si="29"/>
        <v>5099.33</v>
      </c>
      <c r="G118" s="90">
        <f t="shared" si="29"/>
        <v>5099.33</v>
      </c>
      <c r="H118" s="90">
        <f t="shared" si="29"/>
        <v>5099.33</v>
      </c>
      <c r="I118" s="90">
        <f t="shared" si="29"/>
        <v>5099.33</v>
      </c>
      <c r="J118" s="90">
        <f t="shared" si="29"/>
        <v>5099.33</v>
      </c>
      <c r="K118" s="165">
        <f t="shared" si="27"/>
        <v>30595.980000000003</v>
      </c>
    </row>
    <row r="119" spans="1:11" s="1" customFormat="1" ht="29.25" customHeight="1">
      <c r="A119" s="68" t="s">
        <v>231</v>
      </c>
      <c r="B119" s="66" t="s">
        <v>227</v>
      </c>
      <c r="C119" s="112" t="s">
        <v>9</v>
      </c>
      <c r="D119" s="126" t="s">
        <v>288</v>
      </c>
      <c r="E119" s="122">
        <v>5099.33</v>
      </c>
      <c r="F119" s="69">
        <v>5099.33</v>
      </c>
      <c r="G119" s="69">
        <v>5099.33</v>
      </c>
      <c r="H119" s="69">
        <v>5099.33</v>
      </c>
      <c r="I119" s="69">
        <v>5099.33</v>
      </c>
      <c r="J119" s="69">
        <v>5099.33</v>
      </c>
      <c r="K119" s="165">
        <f t="shared" si="27"/>
        <v>30595.980000000003</v>
      </c>
    </row>
    <row r="120" spans="1:11" s="160" customFormat="1" ht="79.5" customHeight="1">
      <c r="A120" s="88" t="s">
        <v>232</v>
      </c>
      <c r="B120" s="86" t="s">
        <v>306</v>
      </c>
      <c r="C120" s="111" t="s">
        <v>254</v>
      </c>
      <c r="D120" s="111"/>
      <c r="E120" s="90">
        <f aca="true" t="shared" si="30" ref="E120:J120">E121</f>
        <v>3279.97</v>
      </c>
      <c r="F120" s="90">
        <f t="shared" si="30"/>
        <v>3279.97</v>
      </c>
      <c r="G120" s="90">
        <f t="shared" si="30"/>
        <v>3279.97</v>
      </c>
      <c r="H120" s="90">
        <f t="shared" si="30"/>
        <v>3279.97</v>
      </c>
      <c r="I120" s="90">
        <f t="shared" si="30"/>
        <v>3279.97</v>
      </c>
      <c r="J120" s="90">
        <f t="shared" si="30"/>
        <v>3279.97</v>
      </c>
      <c r="K120" s="165">
        <f t="shared" si="27"/>
        <v>19679.82</v>
      </c>
    </row>
    <row r="121" spans="1:11" s="1" customFormat="1" ht="30" customHeight="1">
      <c r="A121" s="68" t="s">
        <v>233</v>
      </c>
      <c r="B121" s="66" t="s">
        <v>227</v>
      </c>
      <c r="C121" s="112" t="s">
        <v>9</v>
      </c>
      <c r="D121" s="126" t="s">
        <v>289</v>
      </c>
      <c r="E121" s="122">
        <v>3279.97</v>
      </c>
      <c r="F121" s="70">
        <v>3279.97</v>
      </c>
      <c r="G121" s="70">
        <v>3279.97</v>
      </c>
      <c r="H121" s="70">
        <v>3279.97</v>
      </c>
      <c r="I121" s="70">
        <v>3279.97</v>
      </c>
      <c r="J121" s="70">
        <v>3279.97</v>
      </c>
      <c r="K121" s="165">
        <f t="shared" si="27"/>
        <v>19679.82</v>
      </c>
    </row>
    <row r="122" spans="1:11" s="160" customFormat="1" ht="48.75" customHeight="1">
      <c r="A122" s="88" t="s">
        <v>234</v>
      </c>
      <c r="B122" s="86" t="s">
        <v>307</v>
      </c>
      <c r="C122" s="111" t="s">
        <v>254</v>
      </c>
      <c r="D122" s="111"/>
      <c r="E122" s="90">
        <f aca="true" t="shared" si="31" ref="E122:J122">E123</f>
        <v>1198.42</v>
      </c>
      <c r="F122" s="90">
        <f t="shared" si="31"/>
        <v>1198.42</v>
      </c>
      <c r="G122" s="90">
        <f t="shared" si="31"/>
        <v>1198.42</v>
      </c>
      <c r="H122" s="90">
        <f t="shared" si="31"/>
        <v>1198.42</v>
      </c>
      <c r="I122" s="90">
        <f t="shared" si="31"/>
        <v>1198.42</v>
      </c>
      <c r="J122" s="90">
        <f t="shared" si="31"/>
        <v>1198.42</v>
      </c>
      <c r="K122" s="165">
        <f t="shared" si="27"/>
        <v>7190.52</v>
      </c>
    </row>
    <row r="123" spans="1:11" s="1" customFormat="1" ht="33.75" customHeight="1">
      <c r="A123" s="68" t="s">
        <v>235</v>
      </c>
      <c r="B123" s="66" t="s">
        <v>227</v>
      </c>
      <c r="C123" s="112" t="s">
        <v>9</v>
      </c>
      <c r="D123" s="126" t="s">
        <v>290</v>
      </c>
      <c r="E123" s="122">
        <v>1198.42</v>
      </c>
      <c r="F123" s="70">
        <v>1198.42</v>
      </c>
      <c r="G123" s="70">
        <v>1198.42</v>
      </c>
      <c r="H123" s="70">
        <v>1198.42</v>
      </c>
      <c r="I123" s="70">
        <v>1198.42</v>
      </c>
      <c r="J123" s="70">
        <v>1198.42</v>
      </c>
      <c r="K123" s="165">
        <f t="shared" si="27"/>
        <v>7190.52</v>
      </c>
    </row>
    <row r="124" spans="1:11" s="160" customFormat="1" ht="46.5" customHeight="1">
      <c r="A124" s="88" t="s">
        <v>236</v>
      </c>
      <c r="B124" s="86" t="s">
        <v>308</v>
      </c>
      <c r="C124" s="111" t="s">
        <v>254</v>
      </c>
      <c r="D124" s="111"/>
      <c r="E124" s="90">
        <f aca="true" t="shared" si="32" ref="E124:J124">E125</f>
        <v>435</v>
      </c>
      <c r="F124" s="90">
        <f t="shared" si="32"/>
        <v>142.5</v>
      </c>
      <c r="G124" s="90">
        <f t="shared" si="32"/>
        <v>142.5</v>
      </c>
      <c r="H124" s="90">
        <f t="shared" si="32"/>
        <v>142.5</v>
      </c>
      <c r="I124" s="90">
        <f t="shared" si="32"/>
        <v>142.5</v>
      </c>
      <c r="J124" s="90">
        <f t="shared" si="32"/>
        <v>142.5</v>
      </c>
      <c r="K124" s="165">
        <f t="shared" si="27"/>
        <v>1147.5</v>
      </c>
    </row>
    <row r="125" spans="1:11" s="1" customFormat="1" ht="33.75" customHeight="1">
      <c r="A125" s="68" t="s">
        <v>237</v>
      </c>
      <c r="B125" s="66" t="s">
        <v>227</v>
      </c>
      <c r="C125" s="112" t="s">
        <v>9</v>
      </c>
      <c r="D125" s="126" t="s">
        <v>291</v>
      </c>
      <c r="E125" s="122">
        <v>435</v>
      </c>
      <c r="F125" s="70">
        <v>142.5</v>
      </c>
      <c r="G125" s="70">
        <v>142.5</v>
      </c>
      <c r="H125" s="70">
        <v>142.5</v>
      </c>
      <c r="I125" s="70">
        <v>142.5</v>
      </c>
      <c r="J125" s="70">
        <v>142.5</v>
      </c>
      <c r="K125" s="165">
        <f t="shared" si="27"/>
        <v>1147.5</v>
      </c>
    </row>
    <row r="126" spans="1:11" s="160" customFormat="1" ht="98.25" customHeight="1">
      <c r="A126" s="88" t="s">
        <v>238</v>
      </c>
      <c r="B126" s="86" t="s">
        <v>309</v>
      </c>
      <c r="C126" s="111" t="s">
        <v>254</v>
      </c>
      <c r="D126" s="111"/>
      <c r="E126" s="90">
        <f aca="true" t="shared" si="33" ref="E126:J126">E127</f>
        <v>2534.55</v>
      </c>
      <c r="F126" s="90">
        <f t="shared" si="33"/>
        <v>2534.55</v>
      </c>
      <c r="G126" s="90">
        <f t="shared" si="33"/>
        <v>2534.55</v>
      </c>
      <c r="H126" s="90">
        <f t="shared" si="33"/>
        <v>2534.55</v>
      </c>
      <c r="I126" s="90">
        <f t="shared" si="33"/>
        <v>2534.55</v>
      </c>
      <c r="J126" s="90">
        <f t="shared" si="33"/>
        <v>2534.55</v>
      </c>
      <c r="K126" s="165">
        <f t="shared" si="27"/>
        <v>15207.3</v>
      </c>
    </row>
    <row r="127" spans="1:11" s="1" customFormat="1" ht="27.75" customHeight="1">
      <c r="A127" s="68" t="s">
        <v>239</v>
      </c>
      <c r="B127" s="66" t="s">
        <v>227</v>
      </c>
      <c r="C127" s="112" t="s">
        <v>9</v>
      </c>
      <c r="D127" s="126" t="s">
        <v>292</v>
      </c>
      <c r="E127" s="122">
        <v>2534.55</v>
      </c>
      <c r="F127" s="70">
        <v>2534.55</v>
      </c>
      <c r="G127" s="70">
        <v>2534.55</v>
      </c>
      <c r="H127" s="70">
        <v>2534.55</v>
      </c>
      <c r="I127" s="70">
        <v>2534.55</v>
      </c>
      <c r="J127" s="70">
        <v>2534.55</v>
      </c>
      <c r="K127" s="165">
        <f t="shared" si="27"/>
        <v>15207.3</v>
      </c>
    </row>
    <row r="128" spans="1:11" s="160" customFormat="1" ht="96.75" customHeight="1">
      <c r="A128" s="88" t="s">
        <v>240</v>
      </c>
      <c r="B128" s="89" t="s">
        <v>310</v>
      </c>
      <c r="C128" s="111" t="s">
        <v>255</v>
      </c>
      <c r="D128" s="111"/>
      <c r="E128" s="90">
        <f aca="true" t="shared" si="34" ref="E128:J128">E129+E130+E131</f>
        <v>71466.82</v>
      </c>
      <c r="F128" s="90">
        <f t="shared" si="34"/>
        <v>70037.48</v>
      </c>
      <c r="G128" s="90">
        <f t="shared" si="34"/>
        <v>70037.48</v>
      </c>
      <c r="H128" s="90">
        <f t="shared" si="34"/>
        <v>70037.48</v>
      </c>
      <c r="I128" s="90">
        <f t="shared" si="34"/>
        <v>70037.48</v>
      </c>
      <c r="J128" s="90">
        <f t="shared" si="34"/>
        <v>70037.48</v>
      </c>
      <c r="K128" s="165">
        <f t="shared" si="27"/>
        <v>421654.2199999999</v>
      </c>
    </row>
    <row r="129" spans="1:11" s="1" customFormat="1" ht="75" customHeight="1">
      <c r="A129" s="68" t="s">
        <v>241</v>
      </c>
      <c r="B129" s="66" t="s">
        <v>242</v>
      </c>
      <c r="C129" s="112" t="s">
        <v>127</v>
      </c>
      <c r="D129" s="112" t="s">
        <v>293</v>
      </c>
      <c r="E129" s="122">
        <v>30754.21</v>
      </c>
      <c r="F129" s="69">
        <v>30386.46</v>
      </c>
      <c r="G129" s="69">
        <v>30386.46</v>
      </c>
      <c r="H129" s="69">
        <v>30386.46</v>
      </c>
      <c r="I129" s="69">
        <v>30386.46</v>
      </c>
      <c r="J129" s="69">
        <v>30386.46</v>
      </c>
      <c r="K129" s="165">
        <f t="shared" si="27"/>
        <v>182686.50999999998</v>
      </c>
    </row>
    <row r="130" spans="1:11" s="1" customFormat="1" ht="55.5" customHeight="1">
      <c r="A130" s="68" t="s">
        <v>243</v>
      </c>
      <c r="B130" s="66" t="s">
        <v>225</v>
      </c>
      <c r="C130" s="112" t="s">
        <v>127</v>
      </c>
      <c r="D130" s="112" t="s">
        <v>294</v>
      </c>
      <c r="E130" s="122">
        <v>243.11</v>
      </c>
      <c r="F130" s="69">
        <v>424.8</v>
      </c>
      <c r="G130" s="69">
        <v>424.8</v>
      </c>
      <c r="H130" s="69">
        <v>424.8</v>
      </c>
      <c r="I130" s="69">
        <v>424.8</v>
      </c>
      <c r="J130" s="69">
        <v>424.8</v>
      </c>
      <c r="K130" s="165">
        <f t="shared" si="27"/>
        <v>2367.11</v>
      </c>
    </row>
    <row r="131" spans="1:11" s="1" customFormat="1" ht="36" customHeight="1">
      <c r="A131" s="68" t="s">
        <v>244</v>
      </c>
      <c r="B131" s="66" t="s">
        <v>229</v>
      </c>
      <c r="C131" s="112" t="s">
        <v>9</v>
      </c>
      <c r="D131" s="112" t="s">
        <v>295</v>
      </c>
      <c r="E131" s="122">
        <v>40469.5</v>
      </c>
      <c r="F131" s="69">
        <v>39226.22</v>
      </c>
      <c r="G131" s="69">
        <v>39226.22</v>
      </c>
      <c r="H131" s="69">
        <v>39226.22</v>
      </c>
      <c r="I131" s="69">
        <v>39226.22</v>
      </c>
      <c r="J131" s="69">
        <v>39226.22</v>
      </c>
      <c r="K131" s="165">
        <f t="shared" si="27"/>
        <v>236600.6</v>
      </c>
    </row>
    <row r="132" spans="1:11" s="160" customFormat="1" ht="100.5" customHeight="1">
      <c r="A132" s="88" t="s">
        <v>245</v>
      </c>
      <c r="B132" s="86" t="s">
        <v>311</v>
      </c>
      <c r="C132" s="111" t="s">
        <v>255</v>
      </c>
      <c r="D132" s="111"/>
      <c r="E132" s="90">
        <f aca="true" t="shared" si="35" ref="E132:J132">E133</f>
        <v>7279.36</v>
      </c>
      <c r="F132" s="90">
        <f t="shared" si="35"/>
        <v>7279.36</v>
      </c>
      <c r="G132" s="90">
        <f t="shared" si="35"/>
        <v>7279.36</v>
      </c>
      <c r="H132" s="90">
        <f t="shared" si="35"/>
        <v>7279.36</v>
      </c>
      <c r="I132" s="90">
        <f t="shared" si="35"/>
        <v>7279.36</v>
      </c>
      <c r="J132" s="90">
        <f t="shared" si="35"/>
        <v>7279.36</v>
      </c>
      <c r="K132" s="165">
        <f t="shared" si="27"/>
        <v>43676.159999999996</v>
      </c>
    </row>
    <row r="133" spans="1:11" s="1" customFormat="1" ht="27.75" customHeight="1">
      <c r="A133" s="68" t="s">
        <v>246</v>
      </c>
      <c r="B133" s="66" t="s">
        <v>227</v>
      </c>
      <c r="C133" s="112" t="s">
        <v>66</v>
      </c>
      <c r="D133" s="112" t="s">
        <v>296</v>
      </c>
      <c r="E133" s="122">
        <v>7279.36</v>
      </c>
      <c r="F133" s="70">
        <v>7279.36</v>
      </c>
      <c r="G133" s="70">
        <v>7279.36</v>
      </c>
      <c r="H133" s="70">
        <v>7279.36</v>
      </c>
      <c r="I133" s="70">
        <v>7279.36</v>
      </c>
      <c r="J133" s="70">
        <v>7279.36</v>
      </c>
      <c r="K133" s="165">
        <f t="shared" si="27"/>
        <v>43676.159999999996</v>
      </c>
    </row>
    <row r="134" spans="1:11" s="160" customFormat="1" ht="105.75" customHeight="1">
      <c r="A134" s="88" t="s">
        <v>247</v>
      </c>
      <c r="B134" s="91" t="s">
        <v>312</v>
      </c>
      <c r="C134" s="111" t="s">
        <v>255</v>
      </c>
      <c r="D134" s="111"/>
      <c r="E134" s="90">
        <f aca="true" t="shared" si="36" ref="E134:J134">E135+E136+E137</f>
        <v>201494.01</v>
      </c>
      <c r="F134" s="90">
        <f t="shared" si="36"/>
        <v>197339.49</v>
      </c>
      <c r="G134" s="90">
        <f t="shared" si="36"/>
        <v>197339.49</v>
      </c>
      <c r="H134" s="90">
        <f t="shared" si="36"/>
        <v>197339.49</v>
      </c>
      <c r="I134" s="90">
        <f t="shared" si="36"/>
        <v>197339.49</v>
      </c>
      <c r="J134" s="90">
        <f t="shared" si="36"/>
        <v>197339.49</v>
      </c>
      <c r="K134" s="165">
        <f t="shared" si="27"/>
        <v>1188191.46</v>
      </c>
    </row>
    <row r="135" spans="1:11" s="1" customFormat="1" ht="74.25" customHeight="1">
      <c r="A135" s="68" t="s">
        <v>248</v>
      </c>
      <c r="B135" s="66" t="s">
        <v>242</v>
      </c>
      <c r="C135" s="112" t="s">
        <v>66</v>
      </c>
      <c r="D135" s="112" t="s">
        <v>297</v>
      </c>
      <c r="E135" s="122">
        <v>112245.75</v>
      </c>
      <c r="F135" s="69">
        <v>127922.13</v>
      </c>
      <c r="G135" s="69">
        <v>127922.13</v>
      </c>
      <c r="H135" s="69">
        <v>127922.13</v>
      </c>
      <c r="I135" s="69">
        <v>127922.13</v>
      </c>
      <c r="J135" s="69">
        <v>127922.13</v>
      </c>
      <c r="K135" s="165">
        <f t="shared" si="27"/>
        <v>751856.4</v>
      </c>
    </row>
    <row r="136" spans="1:11" s="1" customFormat="1" ht="39" customHeight="1">
      <c r="A136" s="68" t="s">
        <v>249</v>
      </c>
      <c r="B136" s="66" t="s">
        <v>225</v>
      </c>
      <c r="C136" s="112" t="s">
        <v>66</v>
      </c>
      <c r="D136" s="112" t="s">
        <v>298</v>
      </c>
      <c r="E136" s="122">
        <v>1234.27</v>
      </c>
      <c r="F136" s="69">
        <v>733.56</v>
      </c>
      <c r="G136" s="69">
        <v>733.56</v>
      </c>
      <c r="H136" s="69">
        <v>733.56</v>
      </c>
      <c r="I136" s="69">
        <v>733.56</v>
      </c>
      <c r="J136" s="69">
        <v>733.56</v>
      </c>
      <c r="K136" s="165">
        <f t="shared" si="27"/>
        <v>4902.07</v>
      </c>
    </row>
    <row r="137" spans="1:11" s="1" customFormat="1" ht="48" customHeight="1">
      <c r="A137" s="68" t="s">
        <v>250</v>
      </c>
      <c r="B137" s="66" t="s">
        <v>229</v>
      </c>
      <c r="C137" s="112" t="s">
        <v>66</v>
      </c>
      <c r="D137" s="112" t="s">
        <v>299</v>
      </c>
      <c r="E137" s="122">
        <v>88013.99</v>
      </c>
      <c r="F137" s="69">
        <v>68683.8</v>
      </c>
      <c r="G137" s="69">
        <v>68683.8</v>
      </c>
      <c r="H137" s="69">
        <v>68683.8</v>
      </c>
      <c r="I137" s="69">
        <v>68683.8</v>
      </c>
      <c r="J137" s="69">
        <v>68683.8</v>
      </c>
      <c r="K137" s="165">
        <f t="shared" si="27"/>
        <v>431432.99</v>
      </c>
    </row>
    <row r="138" s="1" customFormat="1" ht="165.75" customHeight="1">
      <c r="B138" s="7"/>
    </row>
    <row r="139" s="1" customFormat="1" ht="165.75" customHeight="1">
      <c r="B139" s="7"/>
    </row>
    <row r="140" s="1" customFormat="1" ht="165.75" customHeight="1">
      <c r="B140" s="7"/>
    </row>
    <row r="141" s="1" customFormat="1" ht="165.75" customHeight="1">
      <c r="B141" s="7"/>
    </row>
    <row r="142" s="1" customFormat="1" ht="165.75" customHeight="1">
      <c r="B142" s="7"/>
    </row>
    <row r="143" s="1" customFormat="1" ht="165.75" customHeight="1">
      <c r="B143" s="7"/>
    </row>
    <row r="144" s="1" customFormat="1" ht="165.75" customHeight="1">
      <c r="B144" s="7"/>
    </row>
    <row r="145" s="1" customFormat="1" ht="165.75" customHeight="1">
      <c r="B145" s="7"/>
    </row>
    <row r="146" s="1" customFormat="1" ht="165.75" customHeight="1">
      <c r="B146" s="7"/>
    </row>
    <row r="147" s="1" customFormat="1" ht="165.75" customHeight="1">
      <c r="B147" s="7"/>
    </row>
    <row r="148" s="1" customFormat="1" ht="165.75" customHeight="1">
      <c r="B148" s="7"/>
    </row>
    <row r="149" s="1" customFormat="1" ht="165.75" customHeight="1">
      <c r="B149" s="7"/>
    </row>
    <row r="150" s="1" customFormat="1" ht="165.75" customHeight="1">
      <c r="B150" s="7"/>
    </row>
    <row r="151" s="1" customFormat="1" ht="165.75" customHeight="1">
      <c r="B151" s="7"/>
    </row>
    <row r="152" s="1" customFormat="1" ht="165.75" customHeight="1">
      <c r="B152" s="7"/>
    </row>
    <row r="153" s="1" customFormat="1" ht="165.75" customHeight="1">
      <c r="B153" s="7"/>
    </row>
    <row r="154" s="1" customFormat="1" ht="165.75" customHeight="1">
      <c r="B154" s="7"/>
    </row>
    <row r="155" s="1" customFormat="1" ht="165.75" customHeight="1">
      <c r="B155" s="7"/>
    </row>
    <row r="156" s="1" customFormat="1" ht="165.75" customHeight="1">
      <c r="B156" s="7"/>
    </row>
    <row r="157" s="1" customFormat="1" ht="165.75" customHeight="1">
      <c r="B157" s="7"/>
    </row>
    <row r="158" s="1" customFormat="1" ht="165.75" customHeight="1">
      <c r="B158" s="7"/>
    </row>
    <row r="159" s="1" customFormat="1" ht="165.75" customHeight="1">
      <c r="B159" s="7"/>
    </row>
    <row r="160" s="1" customFormat="1" ht="165.75" customHeight="1">
      <c r="B160" s="7"/>
    </row>
    <row r="161" s="1" customFormat="1" ht="165.75" customHeight="1">
      <c r="B161" s="7"/>
    </row>
    <row r="162" s="1" customFormat="1" ht="165.75" customHeight="1">
      <c r="B162" s="7"/>
    </row>
    <row r="163" s="1" customFormat="1" ht="165.75" customHeight="1">
      <c r="B163" s="7"/>
    </row>
    <row r="164" s="1" customFormat="1" ht="165.75" customHeight="1">
      <c r="B164" s="7"/>
    </row>
    <row r="165" s="1" customFormat="1" ht="165.75" customHeight="1">
      <c r="B165" s="7"/>
    </row>
    <row r="166" s="1" customFormat="1" ht="165.75" customHeight="1">
      <c r="B166" s="7"/>
    </row>
    <row r="167" s="1" customFormat="1" ht="165.75" customHeight="1">
      <c r="B167" s="7"/>
    </row>
    <row r="168" s="1" customFormat="1" ht="165.75" customHeight="1">
      <c r="B168" s="7"/>
    </row>
    <row r="169" s="1" customFormat="1" ht="165.75" customHeight="1">
      <c r="B169" s="7"/>
    </row>
    <row r="170" s="1" customFormat="1" ht="165.75" customHeight="1">
      <c r="B170" s="7"/>
    </row>
    <row r="171" s="1" customFormat="1" ht="165.75" customHeight="1">
      <c r="B171" s="7"/>
    </row>
    <row r="172" s="1" customFormat="1" ht="165.75" customHeight="1">
      <c r="B172" s="7"/>
    </row>
    <row r="173" s="1" customFormat="1" ht="165.75" customHeight="1">
      <c r="B173" s="7"/>
    </row>
    <row r="174" s="1" customFormat="1" ht="165.75" customHeight="1">
      <c r="B174" s="7"/>
    </row>
    <row r="175" s="1" customFormat="1" ht="165.75" customHeight="1">
      <c r="B175" s="7"/>
    </row>
    <row r="176" s="1" customFormat="1" ht="165.75" customHeight="1">
      <c r="B176" s="7"/>
    </row>
    <row r="177" s="1" customFormat="1" ht="165.75" customHeight="1">
      <c r="B177" s="7"/>
    </row>
    <row r="178" s="1" customFormat="1" ht="165.75" customHeight="1">
      <c r="B178" s="7"/>
    </row>
    <row r="179" s="1" customFormat="1" ht="165.75" customHeight="1">
      <c r="B179" s="7"/>
    </row>
    <row r="180" s="1" customFormat="1" ht="165.75" customHeight="1">
      <c r="B180" s="7"/>
    </row>
    <row r="181" s="1" customFormat="1" ht="165.75" customHeight="1">
      <c r="B181" s="7"/>
    </row>
    <row r="182" s="1" customFormat="1" ht="165.75" customHeight="1">
      <c r="B182" s="7"/>
    </row>
    <row r="183" s="1" customFormat="1" ht="165.75" customHeight="1">
      <c r="B183" s="7"/>
    </row>
    <row r="184" s="1" customFormat="1" ht="165.75" customHeight="1">
      <c r="B184" s="7"/>
    </row>
    <row r="185" s="1" customFormat="1" ht="165.75" customHeight="1">
      <c r="B185" s="7"/>
    </row>
    <row r="186" s="1" customFormat="1" ht="165.75" customHeight="1">
      <c r="B186" s="7"/>
    </row>
    <row r="187" s="1" customFormat="1" ht="165.75" customHeight="1">
      <c r="B187" s="7"/>
    </row>
    <row r="188" s="1" customFormat="1" ht="165.75" customHeight="1">
      <c r="B188" s="7"/>
    </row>
    <row r="189" s="1" customFormat="1" ht="165.75" customHeight="1">
      <c r="B189" s="7"/>
    </row>
    <row r="190" s="1" customFormat="1" ht="165.75" customHeight="1">
      <c r="B190" s="7"/>
    </row>
    <row r="191" s="1" customFormat="1" ht="165.75" customHeight="1">
      <c r="B191" s="7"/>
    </row>
    <row r="192" s="1" customFormat="1" ht="165.75" customHeight="1">
      <c r="B192" s="7"/>
    </row>
    <row r="193" s="1" customFormat="1" ht="165.75" customHeight="1">
      <c r="B193" s="7"/>
    </row>
    <row r="194" s="1" customFormat="1" ht="165.75" customHeight="1">
      <c r="B194" s="7"/>
    </row>
    <row r="195" s="1" customFormat="1" ht="165.75" customHeight="1">
      <c r="B195" s="7"/>
    </row>
    <row r="196" s="1" customFormat="1" ht="165.75" customHeight="1">
      <c r="B196" s="7"/>
    </row>
    <row r="197" s="1" customFormat="1" ht="165.75" customHeight="1">
      <c r="B197" s="7"/>
    </row>
    <row r="198" s="1" customFormat="1" ht="165.75" customHeight="1">
      <c r="B198" s="7"/>
    </row>
    <row r="199" s="1" customFormat="1" ht="165.75" customHeight="1">
      <c r="B199" s="7"/>
    </row>
    <row r="200" s="1" customFormat="1" ht="165.75" customHeight="1">
      <c r="B200" s="7"/>
    </row>
    <row r="201" s="1" customFormat="1" ht="165.75" customHeight="1">
      <c r="B201" s="7"/>
    </row>
    <row r="202" s="1" customFormat="1" ht="165.75" customHeight="1">
      <c r="B202" s="7"/>
    </row>
    <row r="203" s="1" customFormat="1" ht="165.75" customHeight="1">
      <c r="B203" s="7"/>
    </row>
    <row r="204" s="1" customFormat="1" ht="165.75" customHeight="1">
      <c r="B204" s="7"/>
    </row>
    <row r="205" s="1" customFormat="1" ht="165.75" customHeight="1">
      <c r="B205" s="7"/>
    </row>
    <row r="206" s="1" customFormat="1" ht="165.75" customHeight="1">
      <c r="B206" s="7"/>
    </row>
    <row r="207" s="1" customFormat="1" ht="165.75" customHeight="1">
      <c r="B207" s="7"/>
    </row>
    <row r="208" s="1" customFormat="1" ht="165.75" customHeight="1">
      <c r="B208" s="7"/>
    </row>
    <row r="209" s="1" customFormat="1" ht="165.75" customHeight="1">
      <c r="B209" s="7"/>
    </row>
    <row r="210" s="1" customFormat="1" ht="165.75" customHeight="1">
      <c r="B210" s="7"/>
    </row>
    <row r="211" s="1" customFormat="1" ht="165.75" customHeight="1">
      <c r="B211" s="7"/>
    </row>
    <row r="212" s="1" customFormat="1" ht="165.75" customHeight="1">
      <c r="B212" s="7"/>
    </row>
    <row r="213" s="1" customFormat="1" ht="165.75" customHeight="1">
      <c r="B213" s="7"/>
    </row>
    <row r="214" s="1" customFormat="1" ht="165.75" customHeight="1">
      <c r="B214" s="7"/>
    </row>
    <row r="215" s="1" customFormat="1" ht="165.75" customHeight="1">
      <c r="B215" s="7"/>
    </row>
    <row r="216" s="1" customFormat="1" ht="165.75" customHeight="1">
      <c r="B216" s="7"/>
    </row>
    <row r="217" s="1" customFormat="1" ht="165.75" customHeight="1">
      <c r="B217" s="7"/>
    </row>
    <row r="218" s="1" customFormat="1" ht="165.75" customHeight="1">
      <c r="B218" s="7"/>
    </row>
    <row r="219" s="1" customFormat="1" ht="165.75" customHeight="1">
      <c r="B219" s="7"/>
    </row>
    <row r="220" s="1" customFormat="1" ht="165.75" customHeight="1">
      <c r="B220" s="7"/>
    </row>
    <row r="221" s="1" customFormat="1" ht="165.75" customHeight="1">
      <c r="B221" s="7"/>
    </row>
    <row r="222" s="1" customFormat="1" ht="165.75" customHeight="1">
      <c r="B222" s="7"/>
    </row>
    <row r="223" s="1" customFormat="1" ht="165.75" customHeight="1">
      <c r="B223" s="7"/>
    </row>
    <row r="224" s="1" customFormat="1" ht="165.75" customHeight="1">
      <c r="B224" s="7"/>
    </row>
    <row r="225" s="1" customFormat="1" ht="165.75" customHeight="1">
      <c r="B225" s="7"/>
    </row>
    <row r="226" s="1" customFormat="1" ht="165.75" customHeight="1">
      <c r="B226" s="7"/>
    </row>
    <row r="227" s="1" customFormat="1" ht="165.75" customHeight="1">
      <c r="B227" s="7"/>
    </row>
    <row r="228" s="1" customFormat="1" ht="165.75" customHeight="1">
      <c r="B228" s="7"/>
    </row>
    <row r="229" s="1" customFormat="1" ht="165.75" customHeight="1">
      <c r="B229" s="7"/>
    </row>
    <row r="230" s="1" customFormat="1" ht="165.75" customHeight="1">
      <c r="B230" s="7"/>
    </row>
    <row r="231" s="1" customFormat="1" ht="165.75" customHeight="1">
      <c r="B231" s="7"/>
    </row>
    <row r="232" ht="165.75" customHeight="1"/>
    <row r="233" ht="165.75" customHeight="1"/>
    <row r="234" ht="165.75" customHeight="1"/>
    <row r="235" ht="165.75" customHeight="1"/>
    <row r="236" ht="165.75" customHeight="1"/>
    <row r="237" ht="165.75" customHeight="1"/>
    <row r="238" ht="165.75" customHeight="1"/>
    <row r="239" ht="165.75" customHeight="1"/>
    <row r="240" ht="165.75" customHeight="1"/>
    <row r="241" ht="165.75" customHeight="1"/>
    <row r="242" ht="165.75" customHeight="1"/>
    <row r="243" ht="165.75" customHeight="1"/>
    <row r="244" ht="165.75" customHeight="1"/>
    <row r="245" ht="165.75" customHeight="1"/>
    <row r="246" ht="165.75" customHeight="1"/>
    <row r="247" ht="165.75" customHeight="1"/>
    <row r="248" ht="165.75" customHeight="1"/>
    <row r="249" ht="165.75" customHeight="1"/>
    <row r="250" ht="165.75" customHeight="1"/>
    <row r="251" ht="165.75" customHeight="1"/>
    <row r="252" ht="165.75" customHeight="1"/>
    <row r="253" ht="165.75" customHeight="1"/>
    <row r="254" ht="165.75" customHeight="1"/>
    <row r="255" ht="165.75" customHeight="1"/>
    <row r="256" ht="165.75" customHeight="1"/>
    <row r="257" ht="165.75" customHeight="1"/>
    <row r="258" ht="165.75" customHeight="1"/>
    <row r="259" ht="165.75" customHeight="1"/>
    <row r="260" ht="165.75" customHeight="1"/>
    <row r="261" ht="165.75" customHeight="1"/>
    <row r="262" ht="165.75" customHeight="1"/>
    <row r="263" ht="165.75" customHeight="1"/>
    <row r="264" ht="165.75" customHeight="1"/>
    <row r="265" ht="165.75" customHeight="1"/>
    <row r="266" ht="165.75" customHeight="1"/>
    <row r="267" ht="165.75" customHeight="1"/>
    <row r="268" ht="165.75" customHeight="1"/>
    <row r="269" ht="165.75" customHeight="1"/>
    <row r="270" ht="165.75" customHeight="1"/>
    <row r="271" ht="165.75" customHeight="1"/>
    <row r="272" ht="165.75" customHeight="1"/>
    <row r="273" ht="165.75" customHeight="1"/>
    <row r="274" ht="165.75" customHeight="1"/>
    <row r="275" ht="165.75" customHeight="1"/>
    <row r="276" ht="165.75" customHeight="1"/>
    <row r="277" ht="165.75" customHeight="1"/>
    <row r="278" ht="165.75" customHeight="1"/>
    <row r="279" ht="165.75" customHeight="1"/>
    <row r="280" ht="165.75" customHeight="1"/>
    <row r="281" ht="165.75" customHeight="1"/>
  </sheetData>
  <sheetProtection/>
  <mergeCells count="129">
    <mergeCell ref="I1:K1"/>
    <mergeCell ref="J99:J101"/>
    <mergeCell ref="K99:K101"/>
    <mergeCell ref="B19:B20"/>
    <mergeCell ref="C19:C20"/>
    <mergeCell ref="C21:C22"/>
    <mergeCell ref="F99:F101"/>
    <mergeCell ref="G99:G101"/>
    <mergeCell ref="H99:H101"/>
    <mergeCell ref="I99:I101"/>
    <mergeCell ref="J95:J97"/>
    <mergeCell ref="K95:K97"/>
    <mergeCell ref="A99:A101"/>
    <mergeCell ref="B99:B101"/>
    <mergeCell ref="C99:C101"/>
    <mergeCell ref="E99:E101"/>
    <mergeCell ref="F95:F97"/>
    <mergeCell ref="E95:E97"/>
    <mergeCell ref="A95:A97"/>
    <mergeCell ref="B95:B97"/>
    <mergeCell ref="J91:J93"/>
    <mergeCell ref="G91:G93"/>
    <mergeCell ref="H91:H93"/>
    <mergeCell ref="I91:I93"/>
    <mergeCell ref="F91:F93"/>
    <mergeCell ref="G95:G97"/>
    <mergeCell ref="H95:H97"/>
    <mergeCell ref="I95:I97"/>
    <mergeCell ref="C95:C97"/>
    <mergeCell ref="K85:K87"/>
    <mergeCell ref="A91:A93"/>
    <mergeCell ref="B91:B93"/>
    <mergeCell ref="C91:C93"/>
    <mergeCell ref="E91:E93"/>
    <mergeCell ref="K91:K93"/>
    <mergeCell ref="G85:G87"/>
    <mergeCell ref="H85:H87"/>
    <mergeCell ref="I85:I87"/>
    <mergeCell ref="J85:J87"/>
    <mergeCell ref="K75:K77"/>
    <mergeCell ref="A85:A87"/>
    <mergeCell ref="B85:B87"/>
    <mergeCell ref="C85:C87"/>
    <mergeCell ref="E85:E87"/>
    <mergeCell ref="F85:F87"/>
    <mergeCell ref="G75:G77"/>
    <mergeCell ref="H75:H77"/>
    <mergeCell ref="I75:I77"/>
    <mergeCell ref="J75:J77"/>
    <mergeCell ref="I72:I73"/>
    <mergeCell ref="J72:J73"/>
    <mergeCell ref="K72:K73"/>
    <mergeCell ref="A75:A77"/>
    <mergeCell ref="B75:B77"/>
    <mergeCell ref="C75:C77"/>
    <mergeCell ref="E75:E77"/>
    <mergeCell ref="F75:F77"/>
    <mergeCell ref="E72:E73"/>
    <mergeCell ref="F72:F73"/>
    <mergeCell ref="G72:G73"/>
    <mergeCell ref="H72:H73"/>
    <mergeCell ref="I70:I71"/>
    <mergeCell ref="J70:J71"/>
    <mergeCell ref="K70:K71"/>
    <mergeCell ref="E70:E71"/>
    <mergeCell ref="F70:F71"/>
    <mergeCell ref="G70:G71"/>
    <mergeCell ref="H70:H71"/>
    <mergeCell ref="I27:I28"/>
    <mergeCell ref="J27:J28"/>
    <mergeCell ref="K27:K28"/>
    <mergeCell ref="E50:E52"/>
    <mergeCell ref="F50:F52"/>
    <mergeCell ref="G50:G52"/>
    <mergeCell ref="H50:H52"/>
    <mergeCell ref="I50:I52"/>
    <mergeCell ref="J50:J52"/>
    <mergeCell ref="K50:K52"/>
    <mergeCell ref="E27:E28"/>
    <mergeCell ref="F27:F28"/>
    <mergeCell ref="G27:G28"/>
    <mergeCell ref="H27:H28"/>
    <mergeCell ref="H21:H22"/>
    <mergeCell ref="I21:I22"/>
    <mergeCell ref="J21:J22"/>
    <mergeCell ref="K21:K22"/>
    <mergeCell ref="I19:I20"/>
    <mergeCell ref="J19:J20"/>
    <mergeCell ref="K19:K20"/>
    <mergeCell ref="E21:E22"/>
    <mergeCell ref="F21:F22"/>
    <mergeCell ref="G21:G22"/>
    <mergeCell ref="E19:E20"/>
    <mergeCell ref="F19:F20"/>
    <mergeCell ref="G19:G20"/>
    <mergeCell ref="H19:H20"/>
    <mergeCell ref="A6:A7"/>
    <mergeCell ref="B3:K3"/>
    <mergeCell ref="E6:K6"/>
    <mergeCell ref="C6:C7"/>
    <mergeCell ref="B6:B7"/>
    <mergeCell ref="B5:K5"/>
    <mergeCell ref="B4:J4"/>
    <mergeCell ref="A21:A22"/>
    <mergeCell ref="B21:B22"/>
    <mergeCell ref="A19:A20"/>
    <mergeCell ref="A27:A28"/>
    <mergeCell ref="B27:B28"/>
    <mergeCell ref="C27:C28"/>
    <mergeCell ref="C50:C52"/>
    <mergeCell ref="A48:A52"/>
    <mergeCell ref="B48:B52"/>
    <mergeCell ref="A70:A71"/>
    <mergeCell ref="B70:B71"/>
    <mergeCell ref="C70:C71"/>
    <mergeCell ref="B72:B73"/>
    <mergeCell ref="A72:A73"/>
    <mergeCell ref="C72:C73"/>
    <mergeCell ref="D19:D20"/>
    <mergeCell ref="D21:D22"/>
    <mergeCell ref="D27:D28"/>
    <mergeCell ref="D70:D71"/>
    <mergeCell ref="D50:D52"/>
    <mergeCell ref="D95:D97"/>
    <mergeCell ref="D99:D101"/>
    <mergeCell ref="D72:D73"/>
    <mergeCell ref="D75:D76"/>
    <mergeCell ref="D85:D87"/>
    <mergeCell ref="D91:D93"/>
  </mergeCells>
  <printOptions/>
  <pageMargins left="0.7874015748031497" right="0.1968503937007874" top="0.4330708661417323" bottom="0.3937007874015748" header="0.1968503937007874" footer="0.1968503937007874"/>
  <pageSetup fitToHeight="10" fitToWidth="10" horizontalDpi="600" verticalDpi="600" orientation="landscape" paperSize="9" scale="63" r:id="rId1"/>
  <rowBreaks count="1" manualBreakCount="1">
    <brk id="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tabSelected="1" view="pageBreakPreview" zoomScale="75" zoomScaleNormal="75" zoomScaleSheetLayoutView="75" workbookViewId="0" topLeftCell="C56">
      <selection activeCell="M9" sqref="M9"/>
    </sheetView>
  </sheetViews>
  <sheetFormatPr defaultColWidth="9.140625" defaultRowHeight="12.75"/>
  <cols>
    <col min="1" max="1" width="9.7109375" style="45" customWidth="1"/>
    <col min="2" max="2" width="43.57421875" style="5" customWidth="1"/>
    <col min="3" max="3" width="25.421875" style="4" customWidth="1"/>
    <col min="4" max="5" width="12.140625" style="4" hidden="1" customWidth="1"/>
    <col min="6" max="6" width="7.8515625" style="142" customWidth="1"/>
    <col min="7" max="7" width="13.421875" style="143" customWidth="1"/>
    <col min="8" max="8" width="10.7109375" style="142" customWidth="1"/>
    <col min="9" max="9" width="20.7109375" style="143" hidden="1" customWidth="1"/>
    <col min="10" max="15" width="13.57421875" style="143" customWidth="1"/>
    <col min="16" max="16" width="18.8515625" style="143" customWidth="1"/>
    <col min="17" max="17" width="10.421875" style="167" bestFit="1" customWidth="1"/>
    <col min="18" max="18" width="11.57421875" style="167" bestFit="1" customWidth="1"/>
    <col min="19" max="19" width="14.28125" style="167" customWidth="1"/>
    <col min="20" max="20" width="13.140625" style="4" customWidth="1"/>
    <col min="21" max="21" width="14.140625" style="4" customWidth="1"/>
    <col min="22" max="22" width="13.8515625" style="4" customWidth="1"/>
    <col min="23" max="16384" width="9.140625" style="4" customWidth="1"/>
  </cols>
  <sheetData>
    <row r="1" spans="2:16" ht="30.75" customHeight="1">
      <c r="B1" s="35"/>
      <c r="C1" s="35"/>
      <c r="D1" s="35"/>
      <c r="E1" s="35"/>
      <c r="F1" s="132"/>
      <c r="G1" s="133"/>
      <c r="H1" s="132"/>
      <c r="I1" s="133"/>
      <c r="J1" s="133"/>
      <c r="K1" s="133"/>
      <c r="L1" s="133"/>
      <c r="M1" s="133"/>
      <c r="N1" s="133"/>
      <c r="O1" s="133"/>
      <c r="P1" s="133"/>
    </row>
    <row r="2" spans="1:19" s="39" customFormat="1" ht="15">
      <c r="A2" s="41"/>
      <c r="B2" s="37"/>
      <c r="C2" s="36"/>
      <c r="D2" s="36"/>
      <c r="E2" s="36"/>
      <c r="F2" s="134"/>
      <c r="G2" s="135"/>
      <c r="H2" s="134"/>
      <c r="I2" s="136" t="s">
        <v>212</v>
      </c>
      <c r="J2" s="136"/>
      <c r="K2" s="136"/>
      <c r="L2" s="136"/>
      <c r="M2" s="136"/>
      <c r="N2" s="261" t="s">
        <v>212</v>
      </c>
      <c r="O2" s="261"/>
      <c r="P2" s="136"/>
      <c r="Q2" s="168"/>
      <c r="R2" s="168"/>
      <c r="S2" s="168"/>
    </row>
    <row r="3" spans="1:19" s="39" customFormat="1" ht="15">
      <c r="A3" s="41"/>
      <c r="B3" s="37"/>
      <c r="C3" s="36"/>
      <c r="D3" s="36"/>
      <c r="E3" s="36"/>
      <c r="F3" s="134"/>
      <c r="G3" s="135"/>
      <c r="H3" s="134"/>
      <c r="I3" s="136"/>
      <c r="J3" s="136"/>
      <c r="K3" s="136"/>
      <c r="L3" s="136"/>
      <c r="M3" s="136"/>
      <c r="N3" s="136"/>
      <c r="O3" s="136"/>
      <c r="P3" s="136"/>
      <c r="Q3" s="168"/>
      <c r="R3" s="168"/>
      <c r="S3" s="168"/>
    </row>
    <row r="4" spans="1:16" ht="12.75">
      <c r="A4" s="4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46.5" customHeight="1">
      <c r="A5" s="151"/>
      <c r="B5" s="151"/>
      <c r="C5" s="273" t="s">
        <v>174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166"/>
      <c r="P5" s="166"/>
    </row>
    <row r="6" spans="1:16" ht="24.75" customHeight="1">
      <c r="A6" s="42"/>
      <c r="B6" s="30"/>
      <c r="C6" s="29"/>
      <c r="D6" s="29"/>
      <c r="E6" s="29"/>
      <c r="F6" s="137"/>
      <c r="G6" s="274"/>
      <c r="H6" s="274"/>
      <c r="I6" s="274"/>
      <c r="J6" s="274"/>
      <c r="K6" s="274"/>
      <c r="L6" s="274"/>
      <c r="M6" s="138"/>
      <c r="N6" s="138"/>
      <c r="O6" s="138"/>
      <c r="P6" s="138"/>
    </row>
    <row r="7" spans="1:16" s="153" customFormat="1" ht="30" customHeight="1">
      <c r="A7" s="263" t="s">
        <v>0</v>
      </c>
      <c r="B7" s="267" t="s">
        <v>175</v>
      </c>
      <c r="C7" s="230" t="s">
        <v>176</v>
      </c>
      <c r="D7" s="268" t="s">
        <v>177</v>
      </c>
      <c r="E7" s="271" t="s">
        <v>178</v>
      </c>
      <c r="F7" s="270" t="s">
        <v>213</v>
      </c>
      <c r="G7" s="270"/>
      <c r="H7" s="270"/>
      <c r="I7" s="264" t="s">
        <v>179</v>
      </c>
      <c r="J7" s="265"/>
      <c r="K7" s="265"/>
      <c r="L7" s="265"/>
      <c r="M7" s="265"/>
      <c r="N7" s="265"/>
      <c r="O7" s="265"/>
      <c r="P7" s="266"/>
    </row>
    <row r="8" spans="1:19" s="156" customFormat="1" ht="156.75" customHeight="1">
      <c r="A8" s="263"/>
      <c r="B8" s="267"/>
      <c r="C8" s="230"/>
      <c r="D8" s="269"/>
      <c r="E8" s="272"/>
      <c r="F8" s="154" t="s">
        <v>214</v>
      </c>
      <c r="G8" s="155" t="s">
        <v>215</v>
      </c>
      <c r="H8" s="154" t="s">
        <v>216</v>
      </c>
      <c r="I8" s="103" t="s">
        <v>180</v>
      </c>
      <c r="J8" s="103" t="s">
        <v>222</v>
      </c>
      <c r="K8" s="103" t="s">
        <v>181</v>
      </c>
      <c r="L8" s="103" t="s">
        <v>182</v>
      </c>
      <c r="M8" s="103" t="s">
        <v>183</v>
      </c>
      <c r="N8" s="103" t="s">
        <v>184</v>
      </c>
      <c r="O8" s="103" t="s">
        <v>185</v>
      </c>
      <c r="P8" s="104" t="s">
        <v>3</v>
      </c>
      <c r="Q8" s="153"/>
      <c r="R8" s="153"/>
      <c r="S8" s="153"/>
    </row>
    <row r="9" spans="1:19" s="156" customFormat="1" ht="15">
      <c r="A9" s="152">
        <v>1</v>
      </c>
      <c r="B9" s="114">
        <v>2</v>
      </c>
      <c r="C9" s="114">
        <v>3</v>
      </c>
      <c r="D9" s="114"/>
      <c r="E9" s="114">
        <v>4</v>
      </c>
      <c r="F9" s="157">
        <v>5</v>
      </c>
      <c r="G9" s="103">
        <v>6</v>
      </c>
      <c r="H9" s="157">
        <v>7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58" t="s">
        <v>317</v>
      </c>
      <c r="Q9" s="153"/>
      <c r="R9" s="153"/>
      <c r="S9" s="153"/>
    </row>
    <row r="10" spans="1:19" s="2" customFormat="1" ht="33.75" customHeight="1">
      <c r="A10" s="216" t="s">
        <v>111</v>
      </c>
      <c r="B10" s="216"/>
      <c r="C10" s="216"/>
      <c r="D10" s="63"/>
      <c r="E10" s="8"/>
      <c r="F10" s="27"/>
      <c r="G10" s="8"/>
      <c r="H10" s="27"/>
      <c r="I10" s="9">
        <f aca="true" t="shared" si="0" ref="I10:O10">I11+I14+I75+I88</f>
        <v>0</v>
      </c>
      <c r="J10" s="9">
        <f t="shared" si="0"/>
        <v>573805.2799999999</v>
      </c>
      <c r="K10" s="9">
        <f t="shared" si="0"/>
        <v>555209.4500000001</v>
      </c>
      <c r="L10" s="9">
        <f t="shared" si="0"/>
        <v>557004.85</v>
      </c>
      <c r="M10" s="9">
        <f t="shared" si="0"/>
        <v>557004.85</v>
      </c>
      <c r="N10" s="9">
        <f t="shared" si="0"/>
        <v>557004.85</v>
      </c>
      <c r="O10" s="9">
        <f t="shared" si="0"/>
        <v>557004.85</v>
      </c>
      <c r="P10" s="9">
        <f>J10+K10+L10+M10+N10+O10</f>
        <v>3357034.1300000004</v>
      </c>
      <c r="Q10" s="169"/>
      <c r="R10" s="169"/>
      <c r="S10" s="169"/>
    </row>
    <row r="11" spans="1:19" s="2" customFormat="1" ht="78.75">
      <c r="A11" s="43" t="s">
        <v>1</v>
      </c>
      <c r="B11" s="60" t="s">
        <v>112</v>
      </c>
      <c r="C11" s="26" t="s">
        <v>6</v>
      </c>
      <c r="D11" s="26"/>
      <c r="E11" s="8"/>
      <c r="F11" s="27"/>
      <c r="G11" s="8">
        <v>1100000</v>
      </c>
      <c r="H11" s="27"/>
      <c r="I11" s="9">
        <v>0</v>
      </c>
      <c r="J11" s="9">
        <f aca="true" t="shared" si="1" ref="J11:O11">J12+J13</f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>SUM(I11:O11)</f>
        <v>0</v>
      </c>
      <c r="Q11" s="169"/>
      <c r="R11" s="169"/>
      <c r="S11" s="169"/>
    </row>
    <row r="12" spans="1:19" s="2" customFormat="1" ht="63" customHeight="1">
      <c r="A12" s="24" t="s">
        <v>2</v>
      </c>
      <c r="B12" s="14" t="s">
        <v>91</v>
      </c>
      <c r="C12" s="20" t="s">
        <v>92</v>
      </c>
      <c r="D12" s="20"/>
      <c r="E12" s="6"/>
      <c r="F12" s="24" t="s">
        <v>186</v>
      </c>
      <c r="G12" s="6">
        <v>1114001</v>
      </c>
      <c r="H12" s="24">
        <v>400</v>
      </c>
      <c r="I12" s="10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0">
        <f>SUM(I12:O12)</f>
        <v>0</v>
      </c>
      <c r="Q12" s="169"/>
      <c r="R12" s="169"/>
      <c r="S12" s="169"/>
    </row>
    <row r="13" spans="1:19" s="2" customFormat="1" ht="63" customHeight="1">
      <c r="A13" s="24" t="s">
        <v>173</v>
      </c>
      <c r="B13" s="14" t="s">
        <v>172</v>
      </c>
      <c r="C13" s="20" t="s">
        <v>92</v>
      </c>
      <c r="D13" s="20"/>
      <c r="E13" s="6"/>
      <c r="F13" s="24" t="s">
        <v>186</v>
      </c>
      <c r="G13" s="6">
        <v>1117655</v>
      </c>
      <c r="H13" s="24">
        <v>400</v>
      </c>
      <c r="I13" s="10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0">
        <f>SUM(I13:O13)</f>
        <v>0</v>
      </c>
      <c r="Q13" s="169"/>
      <c r="R13" s="169"/>
      <c r="S13" s="169"/>
    </row>
    <row r="14" spans="1:19" s="2" customFormat="1" ht="78.75">
      <c r="A14" s="43" t="s">
        <v>5</v>
      </c>
      <c r="B14" s="60" t="s">
        <v>113</v>
      </c>
      <c r="C14" s="8" t="s">
        <v>12</v>
      </c>
      <c r="D14" s="8"/>
      <c r="E14" s="11"/>
      <c r="F14" s="43"/>
      <c r="G14" s="11">
        <v>1200000</v>
      </c>
      <c r="H14" s="43"/>
      <c r="I14" s="61">
        <f aca="true" t="shared" si="2" ref="I14:O14">I18+I39+I51+I59+I62</f>
        <v>0</v>
      </c>
      <c r="J14" s="61">
        <f>J18+J39+J51+J59+J62</f>
        <v>21340.63</v>
      </c>
      <c r="K14" s="61">
        <f t="shared" si="2"/>
        <v>17061.64</v>
      </c>
      <c r="L14" s="61">
        <f t="shared" si="2"/>
        <v>17061.64</v>
      </c>
      <c r="M14" s="61">
        <f t="shared" si="2"/>
        <v>17061.64</v>
      </c>
      <c r="N14" s="61">
        <f t="shared" si="2"/>
        <v>17061.64</v>
      </c>
      <c r="O14" s="61">
        <f t="shared" si="2"/>
        <v>17061.64</v>
      </c>
      <c r="P14" s="9">
        <f>J14+K14+L14+M14+N14+O14</f>
        <v>106648.83</v>
      </c>
      <c r="Q14" s="169"/>
      <c r="R14" s="169"/>
      <c r="S14" s="169"/>
    </row>
    <row r="15" spans="1:19" s="2" customFormat="1" ht="15.75" customHeight="1" hidden="1">
      <c r="A15" s="24"/>
      <c r="B15" s="14"/>
      <c r="C15" s="26" t="s">
        <v>4</v>
      </c>
      <c r="D15" s="26"/>
      <c r="E15" s="8"/>
      <c r="F15" s="27"/>
      <c r="G15" s="8"/>
      <c r="H15" s="27"/>
      <c r="I15" s="9" t="e">
        <f>#REF!+#REF!+#REF!+#REF!</f>
        <v>#REF!</v>
      </c>
      <c r="J15" s="9" t="e">
        <f>#REF!+#REF!+#REF!+#REF!</f>
        <v>#REF!</v>
      </c>
      <c r="K15" s="9" t="e">
        <f>#REF!+#REF!+#REF!+#REF!</f>
        <v>#REF!</v>
      </c>
      <c r="L15" s="9" t="e">
        <f>#REF!+#REF!+#REF!+#REF!</f>
        <v>#REF!</v>
      </c>
      <c r="M15" s="9" t="e">
        <f>#REF!+#REF!+#REF!+#REF!</f>
        <v>#REF!</v>
      </c>
      <c r="N15" s="9" t="e">
        <f>#REF!+#REF!+#REF!+#REF!</f>
        <v>#REF!</v>
      </c>
      <c r="O15" s="9" t="e">
        <f>#REF!+#REF!+#REF!+#REF!</f>
        <v>#REF!</v>
      </c>
      <c r="P15" s="9" t="e">
        <f aca="true" t="shared" si="3" ref="P15:P22">SUM(I15:O15)</f>
        <v>#REF!</v>
      </c>
      <c r="Q15" s="169"/>
      <c r="R15" s="169"/>
      <c r="S15" s="169"/>
    </row>
    <row r="16" spans="1:19" s="2" customFormat="1" ht="15.75" customHeight="1" hidden="1">
      <c r="A16" s="24"/>
      <c r="B16" s="14"/>
      <c r="C16" s="8" t="s">
        <v>9</v>
      </c>
      <c r="D16" s="8"/>
      <c r="E16" s="8"/>
      <c r="F16" s="27"/>
      <c r="G16" s="8"/>
      <c r="H16" s="27"/>
      <c r="I16" s="9" t="e">
        <f>#REF!+#REF!+#REF!+#REF!</f>
        <v>#REF!</v>
      </c>
      <c r="J16" s="9" t="e">
        <f>#REF!+#REF!+#REF!+#REF!</f>
        <v>#REF!</v>
      </c>
      <c r="K16" s="9" t="e">
        <f>#REF!+#REF!+#REF!+#REF!</f>
        <v>#REF!</v>
      </c>
      <c r="L16" s="9" t="e">
        <f>#REF!+#REF!+#REF!+#REF!</f>
        <v>#REF!</v>
      </c>
      <c r="M16" s="9" t="e">
        <f>#REF!+#REF!+#REF!+#REF!</f>
        <v>#REF!</v>
      </c>
      <c r="N16" s="9" t="e">
        <f>#REF!+#REF!+#REF!+#REF!</f>
        <v>#REF!</v>
      </c>
      <c r="O16" s="9" t="e">
        <f>#REF!+#REF!+#REF!+#REF!</f>
        <v>#REF!</v>
      </c>
      <c r="P16" s="9" t="e">
        <f t="shared" si="3"/>
        <v>#REF!</v>
      </c>
      <c r="Q16" s="169"/>
      <c r="R16" s="169"/>
      <c r="S16" s="169"/>
    </row>
    <row r="17" spans="1:19" s="2" customFormat="1" ht="31.5" customHeight="1" hidden="1">
      <c r="A17" s="24"/>
      <c r="B17" s="14"/>
      <c r="C17" s="8" t="s">
        <v>8</v>
      </c>
      <c r="D17" s="8"/>
      <c r="E17" s="8"/>
      <c r="F17" s="27"/>
      <c r="G17" s="8"/>
      <c r="H17" s="27"/>
      <c r="I17" s="9" t="e">
        <f>#REF!+#REF!+#REF!+#REF!+#REF!</f>
        <v>#REF!</v>
      </c>
      <c r="J17" s="9" t="e">
        <f>#REF!+#REF!+#REF!+#REF!+#REF!</f>
        <v>#REF!</v>
      </c>
      <c r="K17" s="9" t="e">
        <f>#REF!+#REF!+#REF!+#REF!+#REF!</f>
        <v>#REF!</v>
      </c>
      <c r="L17" s="9" t="e">
        <f>#REF!+#REF!+#REF!+#REF!+#REF!</f>
        <v>#REF!</v>
      </c>
      <c r="M17" s="9" t="e">
        <f>#REF!+#REF!+#REF!+#REF!+#REF!</f>
        <v>#REF!</v>
      </c>
      <c r="N17" s="9" t="e">
        <f>#REF!+#REF!+#REF!+#REF!+#REF!</f>
        <v>#REF!</v>
      </c>
      <c r="O17" s="9" t="e">
        <f>#REF!+#REF!+#REF!+#REF!+#REF!</f>
        <v>#REF!</v>
      </c>
      <c r="P17" s="9" t="e">
        <f t="shared" si="3"/>
        <v>#REF!</v>
      </c>
      <c r="Q17" s="169"/>
      <c r="R17" s="169"/>
      <c r="S17" s="169"/>
    </row>
    <row r="18" spans="1:19" s="2" customFormat="1" ht="63">
      <c r="A18" s="24" t="s">
        <v>11</v>
      </c>
      <c r="B18" s="14" t="s">
        <v>10</v>
      </c>
      <c r="C18" s="6" t="s">
        <v>12</v>
      </c>
      <c r="D18" s="6"/>
      <c r="E18" s="6"/>
      <c r="F18" s="24"/>
      <c r="G18" s="6"/>
      <c r="H18" s="24"/>
      <c r="I18" s="10">
        <f>I19+I20+I28+I32+I33+I34+I35+I36+I38</f>
        <v>0</v>
      </c>
      <c r="J18" s="10">
        <f aca="true" t="shared" si="4" ref="J18:O18">J19+J20+J28+J32+J33+J34+J35+J36+J37</f>
        <v>14320.7</v>
      </c>
      <c r="K18" s="10">
        <f t="shared" si="4"/>
        <v>13900.92</v>
      </c>
      <c r="L18" s="10">
        <f t="shared" si="4"/>
        <v>13900.92</v>
      </c>
      <c r="M18" s="10">
        <f t="shared" si="4"/>
        <v>13900.92</v>
      </c>
      <c r="N18" s="10">
        <f t="shared" si="4"/>
        <v>13900.92</v>
      </c>
      <c r="O18" s="10">
        <f t="shared" si="4"/>
        <v>13900.92</v>
      </c>
      <c r="P18" s="10">
        <f t="shared" si="3"/>
        <v>83825.3</v>
      </c>
      <c r="Q18" s="169"/>
      <c r="R18" s="169"/>
      <c r="S18" s="169"/>
    </row>
    <row r="19" spans="1:19" s="2" customFormat="1" ht="166.5" customHeight="1">
      <c r="A19" s="24" t="s">
        <v>13</v>
      </c>
      <c r="B19" s="14" t="s">
        <v>158</v>
      </c>
      <c r="C19" s="20" t="s">
        <v>88</v>
      </c>
      <c r="D19" s="20"/>
      <c r="E19" s="6"/>
      <c r="F19" s="24" t="s">
        <v>188</v>
      </c>
      <c r="G19" s="24" t="s">
        <v>187</v>
      </c>
      <c r="H19" s="24">
        <v>200</v>
      </c>
      <c r="I19" s="10">
        <v>0</v>
      </c>
      <c r="J19" s="10">
        <v>100</v>
      </c>
      <c r="K19" s="10">
        <v>100</v>
      </c>
      <c r="L19" s="10">
        <v>100</v>
      </c>
      <c r="M19" s="10">
        <v>100</v>
      </c>
      <c r="N19" s="10">
        <v>100</v>
      </c>
      <c r="O19" s="10">
        <v>100</v>
      </c>
      <c r="P19" s="10">
        <f t="shared" si="3"/>
        <v>600</v>
      </c>
      <c r="Q19" s="169"/>
      <c r="R19" s="169"/>
      <c r="S19" s="169"/>
    </row>
    <row r="20" spans="1:19" s="2" customFormat="1" ht="47.25">
      <c r="A20" s="24" t="s">
        <v>14</v>
      </c>
      <c r="B20" s="14" t="s">
        <v>15</v>
      </c>
      <c r="C20" s="6" t="s">
        <v>89</v>
      </c>
      <c r="D20" s="6"/>
      <c r="E20" s="6"/>
      <c r="F20" s="24"/>
      <c r="G20" s="24"/>
      <c r="H20" s="24"/>
      <c r="I20" s="10">
        <f>I21+I22+I23+I24+I25+I27</f>
        <v>0</v>
      </c>
      <c r="J20" s="10">
        <v>4703.59</v>
      </c>
      <c r="K20" s="10">
        <f>K21+K22+K23+K24+K25+K27</f>
        <v>4703.59</v>
      </c>
      <c r="L20" s="10">
        <f>L21+L22+L23+L24+L25+L27</f>
        <v>4703.59</v>
      </c>
      <c r="M20" s="10">
        <f>M21+M22+M23+M24+M25+M27</f>
        <v>4703.59</v>
      </c>
      <c r="N20" s="10">
        <f>N21+N22+N23+N24+N25+N27</f>
        <v>4703.59</v>
      </c>
      <c r="O20" s="10">
        <f>O21+O22+O23+O24+O25+O27</f>
        <v>4703.59</v>
      </c>
      <c r="P20" s="10">
        <f t="shared" si="3"/>
        <v>28221.54</v>
      </c>
      <c r="Q20" s="169"/>
      <c r="R20" s="169"/>
      <c r="S20" s="169"/>
    </row>
    <row r="21" spans="1:19" s="2" customFormat="1" ht="47.25">
      <c r="A21" s="24" t="s">
        <v>16</v>
      </c>
      <c r="B21" s="14" t="s">
        <v>17</v>
      </c>
      <c r="C21" s="6" t="s">
        <v>89</v>
      </c>
      <c r="D21" s="6"/>
      <c r="E21" s="6"/>
      <c r="F21" s="24" t="s">
        <v>189</v>
      </c>
      <c r="G21" s="6">
        <v>1212003</v>
      </c>
      <c r="H21" s="24">
        <v>200</v>
      </c>
      <c r="I21" s="10">
        <v>0</v>
      </c>
      <c r="J21" s="10">
        <v>280</v>
      </c>
      <c r="K21" s="10">
        <v>280</v>
      </c>
      <c r="L21" s="10">
        <v>280</v>
      </c>
      <c r="M21" s="10">
        <v>280</v>
      </c>
      <c r="N21" s="10">
        <v>280</v>
      </c>
      <c r="O21" s="10">
        <v>280</v>
      </c>
      <c r="P21" s="10">
        <f t="shared" si="3"/>
        <v>1680</v>
      </c>
      <c r="Q21" s="169"/>
      <c r="R21" s="169"/>
      <c r="S21" s="169"/>
    </row>
    <row r="22" spans="1:19" s="2" customFormat="1" ht="63">
      <c r="A22" s="24" t="s">
        <v>18</v>
      </c>
      <c r="B22" s="14" t="s">
        <v>90</v>
      </c>
      <c r="C22" s="6" t="s">
        <v>8</v>
      </c>
      <c r="D22" s="6"/>
      <c r="E22" s="6"/>
      <c r="F22" s="24"/>
      <c r="G22" s="6"/>
      <c r="H22" s="24"/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3"/>
        <v>0</v>
      </c>
      <c r="Q22" s="169"/>
      <c r="R22" s="169"/>
      <c r="S22" s="169"/>
    </row>
    <row r="23" spans="1:19" s="2" customFormat="1" ht="38.25" customHeight="1">
      <c r="A23" s="220" t="s">
        <v>19</v>
      </c>
      <c r="B23" s="191" t="s">
        <v>20</v>
      </c>
      <c r="C23" s="193" t="s">
        <v>8</v>
      </c>
      <c r="D23" s="201"/>
      <c r="E23" s="200"/>
      <c r="F23" s="214" t="s">
        <v>198</v>
      </c>
      <c r="G23" s="200">
        <v>1212004</v>
      </c>
      <c r="H23" s="24">
        <v>200</v>
      </c>
      <c r="I23" s="10">
        <v>0</v>
      </c>
      <c r="J23" s="188">
        <v>3156.39</v>
      </c>
      <c r="K23" s="188">
        <v>3156.39</v>
      </c>
      <c r="L23" s="188">
        <v>3156.39</v>
      </c>
      <c r="M23" s="188">
        <v>3156.39</v>
      </c>
      <c r="N23" s="188">
        <v>3156.39</v>
      </c>
      <c r="O23" s="188">
        <v>3156.39</v>
      </c>
      <c r="P23" s="188">
        <f>SUM(I23:O23)+I24</f>
        <v>18938.34</v>
      </c>
      <c r="Q23" s="169"/>
      <c r="R23" s="169"/>
      <c r="S23" s="169"/>
    </row>
    <row r="24" spans="1:19" s="2" customFormat="1" ht="31.5" customHeight="1">
      <c r="A24" s="215"/>
      <c r="B24" s="192"/>
      <c r="C24" s="193"/>
      <c r="D24" s="202"/>
      <c r="E24" s="202"/>
      <c r="F24" s="215"/>
      <c r="G24" s="202"/>
      <c r="H24" s="24">
        <v>600</v>
      </c>
      <c r="I24" s="10">
        <v>0</v>
      </c>
      <c r="J24" s="190"/>
      <c r="K24" s="190"/>
      <c r="L24" s="190"/>
      <c r="M24" s="190"/>
      <c r="N24" s="190"/>
      <c r="O24" s="190"/>
      <c r="P24" s="190"/>
      <c r="Q24" s="169"/>
      <c r="R24" s="169"/>
      <c r="S24" s="169"/>
    </row>
    <row r="25" spans="1:19" s="2" customFormat="1" ht="39" customHeight="1">
      <c r="A25" s="214" t="s">
        <v>119</v>
      </c>
      <c r="B25" s="191" t="s">
        <v>120</v>
      </c>
      <c r="C25" s="193" t="s">
        <v>8</v>
      </c>
      <c r="D25" s="200"/>
      <c r="E25" s="200"/>
      <c r="F25" s="214" t="s">
        <v>198</v>
      </c>
      <c r="G25" s="200">
        <v>1212006</v>
      </c>
      <c r="H25" s="24">
        <v>600</v>
      </c>
      <c r="I25" s="10">
        <v>0</v>
      </c>
      <c r="J25" s="188">
        <v>1267.2</v>
      </c>
      <c r="K25" s="188">
        <v>1267.2</v>
      </c>
      <c r="L25" s="188">
        <v>1267.2</v>
      </c>
      <c r="M25" s="188">
        <v>1267.2</v>
      </c>
      <c r="N25" s="188">
        <v>1267.2</v>
      </c>
      <c r="O25" s="188">
        <v>1267.2</v>
      </c>
      <c r="P25" s="188">
        <f>I25+I27+J25+K25+L25+M25+N25+O25</f>
        <v>7603.2</v>
      </c>
      <c r="Q25" s="169"/>
      <c r="R25" s="169"/>
      <c r="S25" s="169"/>
    </row>
    <row r="26" spans="1:19" s="2" customFormat="1" ht="39" customHeight="1">
      <c r="A26" s="220"/>
      <c r="B26" s="262"/>
      <c r="C26" s="193"/>
      <c r="D26" s="201"/>
      <c r="E26" s="201"/>
      <c r="F26" s="220"/>
      <c r="G26" s="201"/>
      <c r="H26" s="24">
        <v>300</v>
      </c>
      <c r="I26" s="10"/>
      <c r="J26" s="189"/>
      <c r="K26" s="189"/>
      <c r="L26" s="189"/>
      <c r="M26" s="189"/>
      <c r="N26" s="189"/>
      <c r="O26" s="189"/>
      <c r="P26" s="189"/>
      <c r="Q26" s="169"/>
      <c r="R26" s="169"/>
      <c r="S26" s="169"/>
    </row>
    <row r="27" spans="1:19" s="2" customFormat="1" ht="43.5" customHeight="1">
      <c r="A27" s="215"/>
      <c r="B27" s="192"/>
      <c r="C27" s="193"/>
      <c r="D27" s="202"/>
      <c r="E27" s="202"/>
      <c r="F27" s="215"/>
      <c r="G27" s="202"/>
      <c r="H27" s="24">
        <v>200</v>
      </c>
      <c r="I27" s="10">
        <v>0</v>
      </c>
      <c r="J27" s="190"/>
      <c r="K27" s="190"/>
      <c r="L27" s="190"/>
      <c r="M27" s="190"/>
      <c r="N27" s="190"/>
      <c r="O27" s="190"/>
      <c r="P27" s="190"/>
      <c r="Q27" s="169"/>
      <c r="R27" s="169"/>
      <c r="S27" s="169"/>
    </row>
    <row r="28" spans="1:19" s="2" customFormat="1" ht="129.75" customHeight="1">
      <c r="A28" s="24" t="s">
        <v>21</v>
      </c>
      <c r="B28" s="14" t="s">
        <v>159</v>
      </c>
      <c r="C28" s="6" t="s">
        <v>22</v>
      </c>
      <c r="D28" s="6"/>
      <c r="E28" s="6"/>
      <c r="F28" s="24"/>
      <c r="G28" s="6"/>
      <c r="H28" s="24"/>
      <c r="I28" s="10">
        <f aca="true" t="shared" si="5" ref="I28:O28">I31+I30+I29</f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10">
        <f>SUM(I28:O28)</f>
        <v>0</v>
      </c>
      <c r="Q28" s="169"/>
      <c r="R28" s="169"/>
      <c r="S28" s="169"/>
    </row>
    <row r="29" spans="1:19" s="2" customFormat="1" ht="93" customHeight="1">
      <c r="A29" s="24" t="s">
        <v>23</v>
      </c>
      <c r="B29" s="14" t="s">
        <v>24</v>
      </c>
      <c r="C29" s="6" t="s">
        <v>22</v>
      </c>
      <c r="D29" s="6"/>
      <c r="E29" s="6"/>
      <c r="F29" s="24"/>
      <c r="G29" s="6"/>
      <c r="H29" s="24"/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>SUM(I29:O29)</f>
        <v>0</v>
      </c>
      <c r="Q29" s="169"/>
      <c r="R29" s="169"/>
      <c r="S29" s="169"/>
    </row>
    <row r="30" spans="1:19" s="2" customFormat="1" ht="31.5">
      <c r="A30" s="64" t="s">
        <v>25</v>
      </c>
      <c r="B30" s="15" t="s">
        <v>26</v>
      </c>
      <c r="C30" s="6" t="s">
        <v>22</v>
      </c>
      <c r="D30" s="6"/>
      <c r="E30" s="6"/>
      <c r="F30" s="24"/>
      <c r="G30" s="6"/>
      <c r="H30" s="24"/>
      <c r="I30" s="12">
        <v>0</v>
      </c>
      <c r="J30" s="12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>SUM(I30:O30)</f>
        <v>0</v>
      </c>
      <c r="Q30" s="169"/>
      <c r="R30" s="169"/>
      <c r="S30" s="169"/>
    </row>
    <row r="31" spans="1:19" s="2" customFormat="1" ht="47.25">
      <c r="A31" s="64" t="s">
        <v>27</v>
      </c>
      <c r="B31" s="15" t="s">
        <v>28</v>
      </c>
      <c r="C31" s="6" t="s">
        <v>22</v>
      </c>
      <c r="D31" s="6"/>
      <c r="E31" s="6"/>
      <c r="F31" s="24"/>
      <c r="G31" s="6"/>
      <c r="H31" s="24"/>
      <c r="I31" s="12">
        <v>0</v>
      </c>
      <c r="J31" s="12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>SUM(I31:O31)</f>
        <v>0</v>
      </c>
      <c r="Q31" s="169"/>
      <c r="R31" s="169"/>
      <c r="S31" s="169"/>
    </row>
    <row r="32" spans="1:19" s="2" customFormat="1" ht="71.25" customHeight="1">
      <c r="A32" s="217" t="s">
        <v>29</v>
      </c>
      <c r="B32" s="176" t="s">
        <v>30</v>
      </c>
      <c r="C32" s="200" t="s">
        <v>8</v>
      </c>
      <c r="D32" s="200"/>
      <c r="E32" s="200"/>
      <c r="F32" s="214" t="s">
        <v>189</v>
      </c>
      <c r="G32" s="200">
        <v>1212005</v>
      </c>
      <c r="H32" s="24">
        <v>200</v>
      </c>
      <c r="I32" s="12">
        <v>0</v>
      </c>
      <c r="J32" s="203">
        <v>8897.33</v>
      </c>
      <c r="K32" s="203">
        <v>8897.33</v>
      </c>
      <c r="L32" s="203">
        <v>8897.33</v>
      </c>
      <c r="M32" s="203">
        <v>8897.33</v>
      </c>
      <c r="N32" s="203">
        <v>8897.33</v>
      </c>
      <c r="O32" s="203">
        <v>8897.33</v>
      </c>
      <c r="P32" s="188">
        <f>I32+I33+J32+K32+L32+M32+N32+O32</f>
        <v>53383.98</v>
      </c>
      <c r="Q32" s="169"/>
      <c r="R32" s="169"/>
      <c r="S32" s="169"/>
    </row>
    <row r="33" spans="1:19" s="2" customFormat="1" ht="58.5" customHeight="1">
      <c r="A33" s="219"/>
      <c r="B33" s="177"/>
      <c r="C33" s="202"/>
      <c r="D33" s="202"/>
      <c r="E33" s="202"/>
      <c r="F33" s="215"/>
      <c r="G33" s="202"/>
      <c r="H33" s="24">
        <v>600</v>
      </c>
      <c r="I33" s="12">
        <v>0</v>
      </c>
      <c r="J33" s="205"/>
      <c r="K33" s="205"/>
      <c r="L33" s="205"/>
      <c r="M33" s="205"/>
      <c r="N33" s="205"/>
      <c r="O33" s="205"/>
      <c r="P33" s="190"/>
      <c r="Q33" s="169"/>
      <c r="R33" s="169"/>
      <c r="S33" s="169"/>
    </row>
    <row r="34" spans="1:19" s="2" customFormat="1" ht="63">
      <c r="A34" s="64" t="s">
        <v>31</v>
      </c>
      <c r="B34" s="15" t="s">
        <v>32</v>
      </c>
      <c r="C34" s="6" t="s">
        <v>123</v>
      </c>
      <c r="D34" s="6"/>
      <c r="E34" s="6"/>
      <c r="F34" s="24"/>
      <c r="G34" s="6"/>
      <c r="H34" s="24"/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 aca="true" t="shared" si="6" ref="P34:P55">SUM(I34:O34)</f>
        <v>0</v>
      </c>
      <c r="Q34" s="169"/>
      <c r="R34" s="169"/>
      <c r="S34" s="169"/>
    </row>
    <row r="35" spans="1:19" s="2" customFormat="1" ht="126">
      <c r="A35" s="64" t="s">
        <v>33</v>
      </c>
      <c r="B35" s="15" t="s">
        <v>160</v>
      </c>
      <c r="C35" s="6" t="s">
        <v>36</v>
      </c>
      <c r="D35" s="6"/>
      <c r="E35" s="6"/>
      <c r="F35" s="24" t="s">
        <v>189</v>
      </c>
      <c r="G35" s="6">
        <v>1212007</v>
      </c>
      <c r="H35" s="24">
        <v>200</v>
      </c>
      <c r="I35" s="12">
        <v>0</v>
      </c>
      <c r="J35" s="12">
        <v>200</v>
      </c>
      <c r="K35" s="12">
        <v>200</v>
      </c>
      <c r="L35" s="12">
        <v>200</v>
      </c>
      <c r="M35" s="12">
        <v>200</v>
      </c>
      <c r="N35" s="12">
        <v>200</v>
      </c>
      <c r="O35" s="12">
        <v>200</v>
      </c>
      <c r="P35" s="10">
        <f t="shared" si="6"/>
        <v>1200</v>
      </c>
      <c r="Q35" s="169"/>
      <c r="R35" s="169"/>
      <c r="S35" s="169"/>
    </row>
    <row r="36" spans="1:19" s="2" customFormat="1" ht="47.25">
      <c r="A36" s="64" t="s">
        <v>34</v>
      </c>
      <c r="B36" s="15" t="s">
        <v>35</v>
      </c>
      <c r="C36" s="6" t="s">
        <v>8</v>
      </c>
      <c r="D36" s="6"/>
      <c r="E36" s="6"/>
      <c r="F36" s="24"/>
      <c r="G36" s="6"/>
      <c r="H36" s="24"/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0">
        <f t="shared" si="6"/>
        <v>0</v>
      </c>
      <c r="Q36" s="169"/>
      <c r="R36" s="169"/>
      <c r="S36" s="169"/>
    </row>
    <row r="37" spans="1:19" s="2" customFormat="1" ht="54.75" customHeight="1">
      <c r="A37" s="217" t="s">
        <v>148</v>
      </c>
      <c r="B37" s="174" t="s">
        <v>149</v>
      </c>
      <c r="C37" s="200" t="s">
        <v>8</v>
      </c>
      <c r="D37" s="200"/>
      <c r="E37" s="200"/>
      <c r="F37" s="214" t="s">
        <v>189</v>
      </c>
      <c r="G37" s="200">
        <v>1212001</v>
      </c>
      <c r="H37" s="24">
        <v>200</v>
      </c>
      <c r="I37" s="12"/>
      <c r="J37" s="203">
        <v>419.78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188">
        <f>SUM(I38:O38)</f>
        <v>0</v>
      </c>
      <c r="Q37" s="169"/>
      <c r="R37" s="169"/>
      <c r="S37" s="169"/>
    </row>
    <row r="38" spans="1:19" s="2" customFormat="1" ht="54.75" customHeight="1">
      <c r="A38" s="219"/>
      <c r="B38" s="175"/>
      <c r="C38" s="202"/>
      <c r="D38" s="202"/>
      <c r="E38" s="202"/>
      <c r="F38" s="215"/>
      <c r="G38" s="202"/>
      <c r="H38" s="24">
        <v>600</v>
      </c>
      <c r="I38" s="12">
        <v>0</v>
      </c>
      <c r="J38" s="205"/>
      <c r="K38" s="205"/>
      <c r="L38" s="205"/>
      <c r="M38" s="205"/>
      <c r="N38" s="205"/>
      <c r="O38" s="205"/>
      <c r="P38" s="190"/>
      <c r="Q38" s="169"/>
      <c r="R38" s="169"/>
      <c r="S38" s="169"/>
    </row>
    <row r="39" spans="1:19" s="2" customFormat="1" ht="63">
      <c r="A39" s="24" t="s">
        <v>38</v>
      </c>
      <c r="B39" s="14" t="s">
        <v>37</v>
      </c>
      <c r="C39" s="6" t="s">
        <v>12</v>
      </c>
      <c r="D39" s="6"/>
      <c r="E39" s="6"/>
      <c r="F39" s="24"/>
      <c r="G39" s="6"/>
      <c r="H39" s="24"/>
      <c r="I39" s="3">
        <f>I40+I44+I45+I46+I50</f>
        <v>0</v>
      </c>
      <c r="J39" s="3">
        <f>J40+J45+J46+J50</f>
        <v>2206.01</v>
      </c>
      <c r="K39" s="3">
        <f>K40+K45+K46+K50</f>
        <v>702.3199999999999</v>
      </c>
      <c r="L39" s="3">
        <f>L40+L45+L46</f>
        <v>702.3199999999999</v>
      </c>
      <c r="M39" s="3">
        <f>M40+M45+M46</f>
        <v>702.3199999999999</v>
      </c>
      <c r="N39" s="3">
        <f>N40+N45+N46</f>
        <v>702.3199999999999</v>
      </c>
      <c r="O39" s="3">
        <f>O40+O45+O46</f>
        <v>702.3199999999999</v>
      </c>
      <c r="P39" s="10">
        <f t="shared" si="6"/>
        <v>5717.609999999999</v>
      </c>
      <c r="Q39" s="169"/>
      <c r="R39" s="169"/>
      <c r="S39" s="169"/>
    </row>
    <row r="40" spans="1:19" s="2" customFormat="1" ht="77.25" customHeight="1">
      <c r="A40" s="217" t="s">
        <v>39</v>
      </c>
      <c r="B40" s="174" t="s">
        <v>40</v>
      </c>
      <c r="C40" s="6" t="s">
        <v>12</v>
      </c>
      <c r="D40" s="6"/>
      <c r="E40" s="6"/>
      <c r="F40" s="24"/>
      <c r="G40" s="6">
        <v>1222009</v>
      </c>
      <c r="H40" s="24">
        <v>200</v>
      </c>
      <c r="I40" s="10">
        <f>I41+I42+I43</f>
        <v>0</v>
      </c>
      <c r="J40" s="10">
        <f aca="true" t="shared" si="7" ref="J40:O40">J41+J43</f>
        <v>1655.75</v>
      </c>
      <c r="K40" s="10">
        <f t="shared" si="7"/>
        <v>250</v>
      </c>
      <c r="L40" s="10">
        <f t="shared" si="7"/>
        <v>250</v>
      </c>
      <c r="M40" s="10">
        <f t="shared" si="7"/>
        <v>250</v>
      </c>
      <c r="N40" s="10">
        <f t="shared" si="7"/>
        <v>250</v>
      </c>
      <c r="O40" s="10">
        <f t="shared" si="7"/>
        <v>250</v>
      </c>
      <c r="P40" s="10">
        <f t="shared" si="6"/>
        <v>2905.75</v>
      </c>
      <c r="Q40" s="169"/>
      <c r="R40" s="169"/>
      <c r="S40" s="169"/>
    </row>
    <row r="41" spans="1:19" s="2" customFormat="1" ht="20.25" customHeight="1">
      <c r="A41" s="218"/>
      <c r="B41" s="242"/>
      <c r="C41" s="20" t="s">
        <v>4</v>
      </c>
      <c r="D41" s="20"/>
      <c r="E41" s="6"/>
      <c r="F41" s="24" t="s">
        <v>188</v>
      </c>
      <c r="G41" s="6">
        <v>1222009</v>
      </c>
      <c r="H41" s="24" t="s">
        <v>314</v>
      </c>
      <c r="I41" s="10">
        <v>0</v>
      </c>
      <c r="J41" s="10">
        <v>1501.75</v>
      </c>
      <c r="K41" s="10">
        <v>11</v>
      </c>
      <c r="L41" s="10">
        <v>11</v>
      </c>
      <c r="M41" s="10">
        <v>11</v>
      </c>
      <c r="N41" s="10">
        <v>11</v>
      </c>
      <c r="O41" s="10">
        <v>11</v>
      </c>
      <c r="P41" s="10">
        <f t="shared" si="6"/>
        <v>1556.75</v>
      </c>
      <c r="Q41" s="169"/>
      <c r="R41" s="169"/>
      <c r="S41" s="169"/>
    </row>
    <row r="42" spans="1:19" s="2" customFormat="1" ht="21" customHeight="1">
      <c r="A42" s="218"/>
      <c r="B42" s="242"/>
      <c r="C42" s="6" t="s">
        <v>9</v>
      </c>
      <c r="D42" s="6"/>
      <c r="E42" s="6"/>
      <c r="F42" s="24" t="s">
        <v>190</v>
      </c>
      <c r="G42" s="6">
        <v>1222009</v>
      </c>
      <c r="H42" s="24">
        <v>200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6"/>
        <v>0</v>
      </c>
      <c r="Q42" s="169"/>
      <c r="R42" s="169"/>
      <c r="S42" s="169"/>
    </row>
    <row r="43" spans="1:19" s="2" customFormat="1" ht="31.5">
      <c r="A43" s="219"/>
      <c r="B43" s="175"/>
      <c r="C43" s="6" t="s">
        <v>8</v>
      </c>
      <c r="D43" s="6"/>
      <c r="E43" s="6"/>
      <c r="F43" s="24" t="s">
        <v>189</v>
      </c>
      <c r="G43" s="6">
        <v>1222009</v>
      </c>
      <c r="H43" s="24" t="s">
        <v>314</v>
      </c>
      <c r="I43" s="10">
        <v>0</v>
      </c>
      <c r="J43" s="10">
        <v>154</v>
      </c>
      <c r="K43" s="10">
        <v>239</v>
      </c>
      <c r="L43" s="10">
        <v>239</v>
      </c>
      <c r="M43" s="10">
        <v>239</v>
      </c>
      <c r="N43" s="10">
        <v>239</v>
      </c>
      <c r="O43" s="10">
        <v>239</v>
      </c>
      <c r="P43" s="10">
        <f t="shared" si="6"/>
        <v>1349</v>
      </c>
      <c r="Q43" s="169"/>
      <c r="R43" s="169"/>
      <c r="S43" s="169"/>
    </row>
    <row r="44" spans="1:19" s="2" customFormat="1" ht="63">
      <c r="A44" s="64" t="s">
        <v>41</v>
      </c>
      <c r="B44" s="15" t="s">
        <v>42</v>
      </c>
      <c r="C44" s="6" t="s">
        <v>8</v>
      </c>
      <c r="D44" s="6"/>
      <c r="E44" s="6"/>
      <c r="F44" s="24"/>
      <c r="G44" s="6"/>
      <c r="H44" s="24"/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0">
        <f t="shared" si="6"/>
        <v>0</v>
      </c>
      <c r="Q44" s="169"/>
      <c r="R44" s="169"/>
      <c r="S44" s="169"/>
    </row>
    <row r="45" spans="1:19" s="2" customFormat="1" ht="39.75" customHeight="1">
      <c r="A45" s="64" t="s">
        <v>43</v>
      </c>
      <c r="B45" s="15" t="s">
        <v>44</v>
      </c>
      <c r="C45" s="20" t="s">
        <v>4</v>
      </c>
      <c r="D45" s="20"/>
      <c r="E45" s="6"/>
      <c r="F45" s="24" t="s">
        <v>188</v>
      </c>
      <c r="G45" s="6">
        <v>1222011</v>
      </c>
      <c r="H45" s="24">
        <v>200</v>
      </c>
      <c r="I45" s="12">
        <v>0</v>
      </c>
      <c r="J45" s="12">
        <v>100</v>
      </c>
      <c r="K45" s="12">
        <v>100</v>
      </c>
      <c r="L45" s="12">
        <v>100</v>
      </c>
      <c r="M45" s="12">
        <v>100</v>
      </c>
      <c r="N45" s="12">
        <v>100</v>
      </c>
      <c r="O45" s="12">
        <v>100</v>
      </c>
      <c r="P45" s="10">
        <f t="shared" si="6"/>
        <v>600</v>
      </c>
      <c r="Q45" s="169"/>
      <c r="R45" s="169"/>
      <c r="S45" s="169"/>
    </row>
    <row r="46" spans="1:19" s="2" customFormat="1" ht="30.75" customHeight="1">
      <c r="A46" s="64" t="s">
        <v>45</v>
      </c>
      <c r="B46" s="15" t="s">
        <v>46</v>
      </c>
      <c r="C46" s="6" t="s">
        <v>122</v>
      </c>
      <c r="D46" s="6"/>
      <c r="E46" s="6"/>
      <c r="F46" s="24" t="s">
        <v>188</v>
      </c>
      <c r="G46" s="6">
        <v>122012</v>
      </c>
      <c r="H46" s="24">
        <v>200</v>
      </c>
      <c r="I46" s="10">
        <f>I47+I48</f>
        <v>0</v>
      </c>
      <c r="J46" s="10">
        <f aca="true" t="shared" si="8" ref="J46:O46">J47+J48+J49</f>
        <v>450.26</v>
      </c>
      <c r="K46" s="10">
        <f t="shared" si="8"/>
        <v>352.32</v>
      </c>
      <c r="L46" s="10">
        <f t="shared" si="8"/>
        <v>352.32</v>
      </c>
      <c r="M46" s="10">
        <f t="shared" si="8"/>
        <v>352.32</v>
      </c>
      <c r="N46" s="10">
        <f t="shared" si="8"/>
        <v>352.32</v>
      </c>
      <c r="O46" s="10">
        <f t="shared" si="8"/>
        <v>352.32</v>
      </c>
      <c r="P46" s="10">
        <f t="shared" si="6"/>
        <v>2211.8599999999997</v>
      </c>
      <c r="Q46" s="169"/>
      <c r="R46" s="169"/>
      <c r="S46" s="169"/>
    </row>
    <row r="47" spans="1:19" s="2" customFormat="1" ht="31.5">
      <c r="A47" s="64" t="s">
        <v>47</v>
      </c>
      <c r="B47" s="16" t="s">
        <v>48</v>
      </c>
      <c r="C47" s="6" t="s">
        <v>122</v>
      </c>
      <c r="D47" s="6"/>
      <c r="E47" s="6"/>
      <c r="F47" s="24"/>
      <c r="G47" s="6"/>
      <c r="H47" s="24"/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0">
        <f t="shared" si="6"/>
        <v>0</v>
      </c>
      <c r="Q47" s="169"/>
      <c r="R47" s="169"/>
      <c r="S47" s="169"/>
    </row>
    <row r="48" spans="1:19" s="2" customFormat="1" ht="36.75" customHeight="1">
      <c r="A48" s="64" t="s">
        <v>49</v>
      </c>
      <c r="B48" s="16" t="s">
        <v>50</v>
      </c>
      <c r="C48" s="6" t="s">
        <v>122</v>
      </c>
      <c r="D48" s="6"/>
      <c r="E48" s="6"/>
      <c r="F48" s="24"/>
      <c r="G48" s="6"/>
      <c r="H48" s="24"/>
      <c r="I48" s="12">
        <v>0</v>
      </c>
      <c r="J48" s="12">
        <v>245.26</v>
      </c>
      <c r="K48" s="12">
        <v>352.32</v>
      </c>
      <c r="L48" s="12">
        <v>352.32</v>
      </c>
      <c r="M48" s="12">
        <v>352.32</v>
      </c>
      <c r="N48" s="12">
        <v>352.32</v>
      </c>
      <c r="O48" s="12">
        <v>352.32</v>
      </c>
      <c r="P48" s="10">
        <f t="shared" si="6"/>
        <v>2006.8599999999997</v>
      </c>
      <c r="Q48" s="169"/>
      <c r="R48" s="169"/>
      <c r="S48" s="169"/>
    </row>
    <row r="49" spans="1:19" s="2" customFormat="1" ht="47.25">
      <c r="A49" s="64" t="s">
        <v>51</v>
      </c>
      <c r="B49" s="15" t="s">
        <v>142</v>
      </c>
      <c r="C49" s="6" t="s">
        <v>7</v>
      </c>
      <c r="D49" s="6"/>
      <c r="E49" s="6"/>
      <c r="F49" s="24"/>
      <c r="G49" s="6"/>
      <c r="H49" s="24"/>
      <c r="I49" s="12">
        <v>0</v>
      </c>
      <c r="J49" s="12">
        <v>205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0">
        <f t="shared" si="6"/>
        <v>205</v>
      </c>
      <c r="Q49" s="169"/>
      <c r="R49" s="169"/>
      <c r="S49" s="169"/>
    </row>
    <row r="50" spans="1:19" s="2" customFormat="1" ht="47.25">
      <c r="A50" s="24" t="s">
        <v>161</v>
      </c>
      <c r="B50" s="17" t="s">
        <v>52</v>
      </c>
      <c r="C50" s="6" t="s">
        <v>7</v>
      </c>
      <c r="D50" s="6"/>
      <c r="E50" s="6"/>
      <c r="F50" s="24" t="s">
        <v>199</v>
      </c>
      <c r="G50" s="6">
        <v>1222010</v>
      </c>
      <c r="H50" s="24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6"/>
        <v>0</v>
      </c>
      <c r="Q50" s="169"/>
      <c r="R50" s="169"/>
      <c r="S50" s="169"/>
    </row>
    <row r="51" spans="1:19" s="2" customFormat="1" ht="63">
      <c r="A51" s="24" t="s">
        <v>54</v>
      </c>
      <c r="B51" s="15" t="s">
        <v>53</v>
      </c>
      <c r="C51" s="6" t="s">
        <v>12</v>
      </c>
      <c r="D51" s="6"/>
      <c r="E51" s="6"/>
      <c r="F51" s="24"/>
      <c r="G51" s="6"/>
      <c r="H51" s="24"/>
      <c r="I51" s="3">
        <f>I52+I53+I54+I55+I56+I57+I58</f>
        <v>0</v>
      </c>
      <c r="J51" s="3">
        <f aca="true" t="shared" si="9" ref="J51:O51">J52+J53+J54+J55+J57+J56</f>
        <v>228.4</v>
      </c>
      <c r="K51" s="3">
        <f t="shared" si="9"/>
        <v>228.4</v>
      </c>
      <c r="L51" s="3">
        <f t="shared" si="9"/>
        <v>228.4</v>
      </c>
      <c r="M51" s="3">
        <f t="shared" si="9"/>
        <v>228.4</v>
      </c>
      <c r="N51" s="3">
        <f t="shared" si="9"/>
        <v>228.4</v>
      </c>
      <c r="O51" s="3">
        <f t="shared" si="9"/>
        <v>228.4</v>
      </c>
      <c r="P51" s="10">
        <f t="shared" si="6"/>
        <v>1370.4</v>
      </c>
      <c r="Q51" s="169"/>
      <c r="R51" s="169"/>
      <c r="S51" s="169"/>
    </row>
    <row r="52" spans="1:19" s="2" customFormat="1" ht="136.5" customHeight="1">
      <c r="A52" s="64" t="s">
        <v>55</v>
      </c>
      <c r="B52" s="16" t="s">
        <v>201</v>
      </c>
      <c r="C52" s="20" t="s">
        <v>4</v>
      </c>
      <c r="D52" s="20"/>
      <c r="E52" s="6"/>
      <c r="F52" s="24" t="s">
        <v>188</v>
      </c>
      <c r="G52" s="6">
        <v>1232013</v>
      </c>
      <c r="H52" s="24">
        <v>200</v>
      </c>
      <c r="I52" s="12">
        <v>0</v>
      </c>
      <c r="J52" s="12">
        <v>30</v>
      </c>
      <c r="K52" s="12">
        <v>30</v>
      </c>
      <c r="L52" s="12">
        <v>30</v>
      </c>
      <c r="M52" s="12">
        <v>30</v>
      </c>
      <c r="N52" s="12">
        <v>30</v>
      </c>
      <c r="O52" s="12">
        <v>30</v>
      </c>
      <c r="P52" s="10">
        <f t="shared" si="6"/>
        <v>180</v>
      </c>
      <c r="Q52" s="169"/>
      <c r="R52" s="169"/>
      <c r="S52" s="169"/>
    </row>
    <row r="53" spans="1:19" s="2" customFormat="1" ht="63">
      <c r="A53" s="64" t="s">
        <v>56</v>
      </c>
      <c r="B53" s="16" t="s">
        <v>57</v>
      </c>
      <c r="C53" s="6" t="s">
        <v>8</v>
      </c>
      <c r="D53" s="6"/>
      <c r="E53" s="6"/>
      <c r="F53" s="24"/>
      <c r="G53" s="6"/>
      <c r="H53" s="24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0">
        <f t="shared" si="6"/>
        <v>0</v>
      </c>
      <c r="Q53" s="169"/>
      <c r="R53" s="169"/>
      <c r="S53" s="169"/>
    </row>
    <row r="54" spans="1:19" s="2" customFormat="1" ht="24" customHeight="1">
      <c r="A54" s="218" t="s">
        <v>58</v>
      </c>
      <c r="B54" s="176" t="s">
        <v>59</v>
      </c>
      <c r="C54" s="20" t="s">
        <v>4</v>
      </c>
      <c r="D54" s="172"/>
      <c r="E54" s="200"/>
      <c r="F54" s="24" t="s">
        <v>188</v>
      </c>
      <c r="G54" s="6">
        <v>1232017</v>
      </c>
      <c r="H54" s="24">
        <v>100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 t="shared" si="6"/>
        <v>0</v>
      </c>
      <c r="Q54" s="169"/>
      <c r="R54" s="169"/>
      <c r="S54" s="169"/>
    </row>
    <row r="55" spans="1:19" s="2" customFormat="1" ht="15.75">
      <c r="A55" s="218"/>
      <c r="B55" s="178"/>
      <c r="C55" s="6" t="s">
        <v>9</v>
      </c>
      <c r="D55" s="173"/>
      <c r="E55" s="201"/>
      <c r="F55" s="24" t="s">
        <v>190</v>
      </c>
      <c r="G55" s="6">
        <v>1232017</v>
      </c>
      <c r="H55" s="24">
        <v>100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 t="shared" si="6"/>
        <v>0</v>
      </c>
      <c r="Q55" s="169"/>
      <c r="R55" s="169"/>
      <c r="S55" s="169"/>
    </row>
    <row r="56" spans="1:19" s="2" customFormat="1" ht="15.75">
      <c r="A56" s="218"/>
      <c r="B56" s="178"/>
      <c r="C56" s="200" t="s">
        <v>8</v>
      </c>
      <c r="D56" s="173"/>
      <c r="E56" s="201"/>
      <c r="F56" s="24" t="s">
        <v>186</v>
      </c>
      <c r="G56" s="6">
        <v>1232017</v>
      </c>
      <c r="H56" s="24">
        <v>100</v>
      </c>
      <c r="I56" s="10">
        <v>0</v>
      </c>
      <c r="J56" s="188">
        <v>198.4</v>
      </c>
      <c r="K56" s="188">
        <v>198.4</v>
      </c>
      <c r="L56" s="188">
        <v>198.4</v>
      </c>
      <c r="M56" s="188">
        <v>198.4</v>
      </c>
      <c r="N56" s="188">
        <v>198.4</v>
      </c>
      <c r="O56" s="188">
        <v>198.4</v>
      </c>
      <c r="P56" s="188">
        <f>I56+I57+I58+J56+K56+L56+M56+N56+O56</f>
        <v>1190.4</v>
      </c>
      <c r="Q56" s="169"/>
      <c r="R56" s="169"/>
      <c r="S56" s="169"/>
    </row>
    <row r="57" spans="1:19" s="2" customFormat="1" ht="15.75">
      <c r="A57" s="218"/>
      <c r="B57" s="178"/>
      <c r="C57" s="201"/>
      <c r="D57" s="173"/>
      <c r="E57" s="201"/>
      <c r="F57" s="24" t="s">
        <v>189</v>
      </c>
      <c r="G57" s="6">
        <v>1232017</v>
      </c>
      <c r="H57" s="24">
        <v>100</v>
      </c>
      <c r="I57" s="10">
        <v>0</v>
      </c>
      <c r="J57" s="189"/>
      <c r="K57" s="189"/>
      <c r="L57" s="189"/>
      <c r="M57" s="189"/>
      <c r="N57" s="189"/>
      <c r="O57" s="189"/>
      <c r="P57" s="189"/>
      <c r="Q57" s="169"/>
      <c r="R57" s="169"/>
      <c r="S57" s="169"/>
    </row>
    <row r="58" spans="1:19" s="2" customFormat="1" ht="15.75">
      <c r="A58" s="219"/>
      <c r="B58" s="177"/>
      <c r="C58" s="202"/>
      <c r="D58" s="213"/>
      <c r="E58" s="202"/>
      <c r="F58" s="24" t="s">
        <v>189</v>
      </c>
      <c r="G58" s="6">
        <v>1232017</v>
      </c>
      <c r="H58" s="24">
        <v>600</v>
      </c>
      <c r="I58" s="10"/>
      <c r="J58" s="190"/>
      <c r="K58" s="190"/>
      <c r="L58" s="190"/>
      <c r="M58" s="190"/>
      <c r="N58" s="190"/>
      <c r="O58" s="190"/>
      <c r="P58" s="190"/>
      <c r="Q58" s="169"/>
      <c r="R58" s="169"/>
      <c r="S58" s="169"/>
    </row>
    <row r="59" spans="1:19" s="2" customFormat="1" ht="47.25">
      <c r="A59" s="24" t="s">
        <v>82</v>
      </c>
      <c r="B59" s="15" t="s">
        <v>81</v>
      </c>
      <c r="C59" s="6" t="s">
        <v>88</v>
      </c>
      <c r="D59" s="6"/>
      <c r="E59" s="6"/>
      <c r="F59" s="24"/>
      <c r="G59" s="6"/>
      <c r="H59" s="24"/>
      <c r="I59" s="10">
        <f aca="true" t="shared" si="10" ref="I59:O59">I60+I61</f>
        <v>0</v>
      </c>
      <c r="J59" s="10">
        <f t="shared" si="10"/>
        <v>110</v>
      </c>
      <c r="K59" s="10">
        <f t="shared" si="10"/>
        <v>110</v>
      </c>
      <c r="L59" s="10">
        <f t="shared" si="10"/>
        <v>110</v>
      </c>
      <c r="M59" s="10">
        <f t="shared" si="10"/>
        <v>110</v>
      </c>
      <c r="N59" s="10">
        <f t="shared" si="10"/>
        <v>110</v>
      </c>
      <c r="O59" s="10">
        <f t="shared" si="10"/>
        <v>110</v>
      </c>
      <c r="P59" s="10">
        <f aca="true" t="shared" si="11" ref="P59:P72">SUM(I59:O59)</f>
        <v>660</v>
      </c>
      <c r="Q59" s="169"/>
      <c r="R59" s="169"/>
      <c r="S59" s="169"/>
    </row>
    <row r="60" spans="1:19" s="2" customFormat="1" ht="110.25">
      <c r="A60" s="64" t="s">
        <v>83</v>
      </c>
      <c r="B60" s="16" t="s">
        <v>141</v>
      </c>
      <c r="C60" s="6" t="s">
        <v>88</v>
      </c>
      <c r="D60" s="6"/>
      <c r="E60" s="6"/>
      <c r="F60" s="24"/>
      <c r="G60" s="6"/>
      <c r="H60" s="24"/>
      <c r="I60" s="12"/>
      <c r="J60" s="12">
        <v>100</v>
      </c>
      <c r="K60" s="12">
        <v>100</v>
      </c>
      <c r="L60" s="12">
        <v>100</v>
      </c>
      <c r="M60" s="12">
        <v>100</v>
      </c>
      <c r="N60" s="12">
        <v>100</v>
      </c>
      <c r="O60" s="12">
        <v>100</v>
      </c>
      <c r="P60" s="10">
        <f t="shared" si="11"/>
        <v>600</v>
      </c>
      <c r="Q60" s="169"/>
      <c r="R60" s="169"/>
      <c r="S60" s="169"/>
    </row>
    <row r="61" spans="1:19" s="2" customFormat="1" ht="47.25">
      <c r="A61" s="64" t="s">
        <v>84</v>
      </c>
      <c r="B61" s="16" t="s">
        <v>85</v>
      </c>
      <c r="C61" s="6" t="s">
        <v>4</v>
      </c>
      <c r="D61" s="6"/>
      <c r="E61" s="6"/>
      <c r="F61" s="24" t="s">
        <v>188</v>
      </c>
      <c r="G61" s="6">
        <v>1242019</v>
      </c>
      <c r="H61" s="24">
        <v>200</v>
      </c>
      <c r="I61" s="12"/>
      <c r="J61" s="12">
        <v>10</v>
      </c>
      <c r="K61" s="12">
        <v>10</v>
      </c>
      <c r="L61" s="12">
        <v>10</v>
      </c>
      <c r="M61" s="12">
        <v>10</v>
      </c>
      <c r="N61" s="12">
        <v>10</v>
      </c>
      <c r="O61" s="12">
        <v>10</v>
      </c>
      <c r="P61" s="10">
        <f t="shared" si="11"/>
        <v>60</v>
      </c>
      <c r="Q61" s="169"/>
      <c r="R61" s="169"/>
      <c r="S61" s="169"/>
    </row>
    <row r="62" spans="1:19" s="2" customFormat="1" ht="63">
      <c r="A62" s="24" t="s">
        <v>61</v>
      </c>
      <c r="B62" s="15" t="s">
        <v>60</v>
      </c>
      <c r="C62" s="6" t="s">
        <v>12</v>
      </c>
      <c r="D62" s="6"/>
      <c r="E62" s="6"/>
      <c r="F62" s="24"/>
      <c r="G62" s="6"/>
      <c r="H62" s="24"/>
      <c r="I62" s="10">
        <f aca="true" t="shared" si="12" ref="I62:O62">I63+I66+I67+I68+I69+I70+I71+I73+I74</f>
        <v>0</v>
      </c>
      <c r="J62" s="10">
        <f t="shared" si="12"/>
        <v>4475.52</v>
      </c>
      <c r="K62" s="10">
        <f t="shared" si="12"/>
        <v>2120</v>
      </c>
      <c r="L62" s="10">
        <f t="shared" si="12"/>
        <v>2120</v>
      </c>
      <c r="M62" s="10">
        <f t="shared" si="12"/>
        <v>2120</v>
      </c>
      <c r="N62" s="10">
        <f t="shared" si="12"/>
        <v>2120</v>
      </c>
      <c r="O62" s="10">
        <f t="shared" si="12"/>
        <v>2120</v>
      </c>
      <c r="P62" s="10">
        <f t="shared" si="11"/>
        <v>15075.52</v>
      </c>
      <c r="Q62" s="169"/>
      <c r="R62" s="169"/>
      <c r="S62" s="169"/>
    </row>
    <row r="63" spans="1:19" s="2" customFormat="1" ht="126">
      <c r="A63" s="64" t="s">
        <v>62</v>
      </c>
      <c r="B63" s="16" t="s">
        <v>147</v>
      </c>
      <c r="C63" s="6" t="s">
        <v>66</v>
      </c>
      <c r="D63" s="6"/>
      <c r="E63" s="6"/>
      <c r="F63" s="24"/>
      <c r="G63" s="6"/>
      <c r="H63" s="24"/>
      <c r="I63" s="12">
        <f aca="true" t="shared" si="13" ref="I63:O63">I64+I65</f>
        <v>0</v>
      </c>
      <c r="J63" s="12">
        <f t="shared" si="13"/>
        <v>4355.52</v>
      </c>
      <c r="K63" s="12">
        <f t="shared" si="13"/>
        <v>2000</v>
      </c>
      <c r="L63" s="12">
        <f t="shared" si="13"/>
        <v>2000</v>
      </c>
      <c r="M63" s="12">
        <f t="shared" si="13"/>
        <v>2000</v>
      </c>
      <c r="N63" s="12">
        <f t="shared" si="13"/>
        <v>2000</v>
      </c>
      <c r="O63" s="12">
        <f t="shared" si="13"/>
        <v>2000</v>
      </c>
      <c r="P63" s="10">
        <f t="shared" si="11"/>
        <v>14355.52</v>
      </c>
      <c r="Q63" s="169"/>
      <c r="R63" s="169"/>
      <c r="S63" s="169"/>
    </row>
    <row r="64" spans="1:19" s="2" customFormat="1" ht="45.75" customHeight="1">
      <c r="A64" s="64"/>
      <c r="B64" s="16"/>
      <c r="C64" s="6" t="s">
        <v>7</v>
      </c>
      <c r="D64" s="6"/>
      <c r="E64" s="6"/>
      <c r="F64" s="24" t="s">
        <v>186</v>
      </c>
      <c r="G64" s="6">
        <v>1252020</v>
      </c>
      <c r="H64" s="24">
        <v>200</v>
      </c>
      <c r="I64" s="12"/>
      <c r="J64" s="12">
        <v>2765.21</v>
      </c>
      <c r="K64" s="12">
        <v>1000</v>
      </c>
      <c r="L64" s="12">
        <v>1000</v>
      </c>
      <c r="M64" s="12">
        <v>1000</v>
      </c>
      <c r="N64" s="12">
        <v>1000</v>
      </c>
      <c r="O64" s="12">
        <v>1000</v>
      </c>
      <c r="P64" s="10">
        <f t="shared" si="11"/>
        <v>7765.21</v>
      </c>
      <c r="Q64" s="169"/>
      <c r="R64" s="169"/>
      <c r="S64" s="169"/>
    </row>
    <row r="65" spans="1:19" s="2" customFormat="1" ht="37.5" customHeight="1">
      <c r="A65" s="64"/>
      <c r="B65" s="16"/>
      <c r="C65" s="6" t="s">
        <v>150</v>
      </c>
      <c r="D65" s="6"/>
      <c r="E65" s="6"/>
      <c r="F65" s="24" t="s">
        <v>189</v>
      </c>
      <c r="G65" s="6">
        <v>1252020</v>
      </c>
      <c r="H65" s="24">
        <v>200</v>
      </c>
      <c r="I65" s="12"/>
      <c r="J65" s="12">
        <v>1590.31</v>
      </c>
      <c r="K65" s="12">
        <v>1000</v>
      </c>
      <c r="L65" s="12">
        <v>1000</v>
      </c>
      <c r="M65" s="12">
        <v>1000</v>
      </c>
      <c r="N65" s="12">
        <v>1000</v>
      </c>
      <c r="O65" s="12">
        <v>1000</v>
      </c>
      <c r="P65" s="10">
        <f t="shared" si="11"/>
        <v>6590.3099999999995</v>
      </c>
      <c r="Q65" s="169"/>
      <c r="R65" s="169"/>
      <c r="S65" s="169"/>
    </row>
    <row r="66" spans="1:19" s="2" customFormat="1" ht="60" customHeight="1">
      <c r="A66" s="64" t="s">
        <v>63</v>
      </c>
      <c r="B66" s="16" t="s">
        <v>143</v>
      </c>
      <c r="C66" s="6" t="s">
        <v>8</v>
      </c>
      <c r="D66" s="6"/>
      <c r="E66" s="6"/>
      <c r="F66" s="24"/>
      <c r="G66" s="6"/>
      <c r="H66" s="24"/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0">
        <f t="shared" si="11"/>
        <v>0</v>
      </c>
      <c r="Q66" s="169"/>
      <c r="R66" s="169"/>
      <c r="S66" s="169"/>
    </row>
    <row r="67" spans="1:19" s="2" customFormat="1" ht="91.5" customHeight="1">
      <c r="A67" s="64" t="s">
        <v>64</v>
      </c>
      <c r="B67" s="16" t="s">
        <v>65</v>
      </c>
      <c r="C67" s="6" t="s">
        <v>7</v>
      </c>
      <c r="D67" s="6"/>
      <c r="E67" s="6"/>
      <c r="F67" s="24" t="s">
        <v>186</v>
      </c>
      <c r="G67" s="6">
        <v>1252022</v>
      </c>
      <c r="H67" s="24">
        <v>200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0">
        <f t="shared" si="11"/>
        <v>0</v>
      </c>
      <c r="Q67" s="169"/>
      <c r="R67" s="169"/>
      <c r="S67" s="169"/>
    </row>
    <row r="68" spans="1:19" s="2" customFormat="1" ht="133.5" customHeight="1">
      <c r="A68" s="24" t="s">
        <v>67</v>
      </c>
      <c r="B68" s="16" t="s">
        <v>170</v>
      </c>
      <c r="C68" s="6" t="s">
        <v>8</v>
      </c>
      <c r="D68" s="6"/>
      <c r="E68" s="6"/>
      <c r="F68" s="24" t="s">
        <v>189</v>
      </c>
      <c r="G68" s="6">
        <v>1252023</v>
      </c>
      <c r="H68" s="24">
        <v>200</v>
      </c>
      <c r="I68" s="10"/>
      <c r="J68" s="12">
        <v>120</v>
      </c>
      <c r="K68" s="12">
        <v>120</v>
      </c>
      <c r="L68" s="12">
        <v>120</v>
      </c>
      <c r="M68" s="12">
        <v>120</v>
      </c>
      <c r="N68" s="12">
        <v>120</v>
      </c>
      <c r="O68" s="12">
        <v>120</v>
      </c>
      <c r="P68" s="10">
        <f t="shared" si="11"/>
        <v>720</v>
      </c>
      <c r="Q68" s="169"/>
      <c r="R68" s="169"/>
      <c r="S68" s="169"/>
    </row>
    <row r="69" spans="1:19" s="2" customFormat="1" ht="91.5" customHeight="1">
      <c r="A69" s="64" t="s">
        <v>86</v>
      </c>
      <c r="B69" s="16" t="s">
        <v>68</v>
      </c>
      <c r="C69" s="6" t="s">
        <v>8</v>
      </c>
      <c r="D69" s="6"/>
      <c r="E69" s="6"/>
      <c r="F69" s="24"/>
      <c r="G69" s="6"/>
      <c r="H69" s="24"/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0">
        <f t="shared" si="11"/>
        <v>0</v>
      </c>
      <c r="Q69" s="169"/>
      <c r="R69" s="169"/>
      <c r="S69" s="169"/>
    </row>
    <row r="70" spans="1:19" s="2" customFormat="1" ht="37.5" customHeight="1">
      <c r="A70" s="64" t="s">
        <v>108</v>
      </c>
      <c r="B70" s="16" t="s">
        <v>87</v>
      </c>
      <c r="C70" s="6" t="s">
        <v>8</v>
      </c>
      <c r="D70" s="6"/>
      <c r="E70" s="6"/>
      <c r="F70" s="24"/>
      <c r="G70" s="6"/>
      <c r="H70" s="24"/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0">
        <f t="shared" si="11"/>
        <v>0</v>
      </c>
      <c r="Q70" s="169"/>
      <c r="R70" s="169"/>
      <c r="S70" s="169"/>
    </row>
    <row r="71" spans="1:19" s="2" customFormat="1" ht="57" customHeight="1">
      <c r="A71" s="64" t="s">
        <v>136</v>
      </c>
      <c r="B71" s="16" t="s">
        <v>171</v>
      </c>
      <c r="C71" s="6" t="s">
        <v>8</v>
      </c>
      <c r="D71" s="6"/>
      <c r="E71" s="6"/>
      <c r="F71" s="24"/>
      <c r="G71" s="6"/>
      <c r="H71" s="24"/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0">
        <f t="shared" si="11"/>
        <v>0</v>
      </c>
      <c r="Q71" s="169"/>
      <c r="R71" s="169"/>
      <c r="S71" s="169"/>
    </row>
    <row r="72" spans="1:19" s="2" customFormat="1" ht="78.75" customHeight="1" hidden="1">
      <c r="A72" s="64" t="s">
        <v>155</v>
      </c>
      <c r="B72" s="16" t="s">
        <v>154</v>
      </c>
      <c r="C72" s="6" t="s">
        <v>8</v>
      </c>
      <c r="D72" s="6"/>
      <c r="E72" s="6">
        <v>1</v>
      </c>
      <c r="F72" s="24">
        <v>2</v>
      </c>
      <c r="G72" s="6">
        <v>5</v>
      </c>
      <c r="H72" s="24">
        <v>2028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0">
        <f t="shared" si="11"/>
        <v>0</v>
      </c>
      <c r="Q72" s="169"/>
      <c r="R72" s="169"/>
      <c r="S72" s="169"/>
    </row>
    <row r="73" spans="1:19" s="2" customFormat="1" ht="45.75" customHeight="1">
      <c r="A73" s="217" t="s">
        <v>156</v>
      </c>
      <c r="B73" s="176" t="s">
        <v>157</v>
      </c>
      <c r="C73" s="200" t="s">
        <v>8</v>
      </c>
      <c r="D73" s="200"/>
      <c r="E73" s="200"/>
      <c r="F73" s="24" t="s">
        <v>189</v>
      </c>
      <c r="G73" s="6">
        <v>1252025</v>
      </c>
      <c r="H73" s="24">
        <v>200</v>
      </c>
      <c r="I73" s="12"/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0">
        <f>I73+I74+J73+K73+L73+M73+N73+O73</f>
        <v>0</v>
      </c>
      <c r="Q73" s="169"/>
      <c r="R73" s="169"/>
      <c r="S73" s="169"/>
    </row>
    <row r="74" spans="1:19" s="2" customFormat="1" ht="40.5" customHeight="1">
      <c r="A74" s="219"/>
      <c r="B74" s="177"/>
      <c r="C74" s="202"/>
      <c r="D74" s="202"/>
      <c r="E74" s="202"/>
      <c r="F74" s="24" t="s">
        <v>186</v>
      </c>
      <c r="G74" s="6">
        <v>1252025</v>
      </c>
      <c r="H74" s="24">
        <v>200</v>
      </c>
      <c r="I74" s="12"/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0">
        <f>I74+I75+J74+K74+L74+M74+N74+O74</f>
        <v>0</v>
      </c>
      <c r="Q74" s="169"/>
      <c r="R74" s="169"/>
      <c r="S74" s="169"/>
    </row>
    <row r="75" spans="1:19" s="2" customFormat="1" ht="79.5" customHeight="1">
      <c r="A75" s="43" t="s">
        <v>69</v>
      </c>
      <c r="B75" s="62" t="s">
        <v>115</v>
      </c>
      <c r="C75" s="8" t="s">
        <v>12</v>
      </c>
      <c r="D75" s="8"/>
      <c r="E75" s="8"/>
      <c r="F75" s="27"/>
      <c r="G75" s="8">
        <v>1300000</v>
      </c>
      <c r="H75" s="27"/>
      <c r="I75" s="9">
        <f aca="true" t="shared" si="14" ref="I75:O75">I76</f>
        <v>0</v>
      </c>
      <c r="J75" s="9">
        <f t="shared" si="14"/>
        <v>1528.05</v>
      </c>
      <c r="K75" s="9">
        <f t="shared" si="14"/>
        <v>1503.75</v>
      </c>
      <c r="L75" s="9">
        <f t="shared" si="14"/>
        <v>1503.75</v>
      </c>
      <c r="M75" s="9">
        <f t="shared" si="14"/>
        <v>1503.75</v>
      </c>
      <c r="N75" s="9">
        <f t="shared" si="14"/>
        <v>1503.75</v>
      </c>
      <c r="O75" s="9">
        <f t="shared" si="14"/>
        <v>1503.75</v>
      </c>
      <c r="P75" s="10">
        <f>SUM(I75:O75)</f>
        <v>9046.8</v>
      </c>
      <c r="Q75" s="169"/>
      <c r="R75" s="169"/>
      <c r="S75" s="169"/>
    </row>
    <row r="76" spans="1:19" s="2" customFormat="1" ht="84" customHeight="1">
      <c r="A76" s="19" t="s">
        <v>70</v>
      </c>
      <c r="B76" s="14" t="s">
        <v>75</v>
      </c>
      <c r="C76" s="6" t="s">
        <v>66</v>
      </c>
      <c r="D76" s="6"/>
      <c r="E76" s="13"/>
      <c r="F76" s="19"/>
      <c r="G76" s="19"/>
      <c r="H76" s="19"/>
      <c r="I76" s="3">
        <f>I77+I78+I79+I80+I81+I84+I82+I83</f>
        <v>0</v>
      </c>
      <c r="J76" s="3">
        <f aca="true" t="shared" si="15" ref="J76:O76">J77+J78+J79+J80+J81+J82</f>
        <v>1528.05</v>
      </c>
      <c r="K76" s="3">
        <f t="shared" si="15"/>
        <v>1503.75</v>
      </c>
      <c r="L76" s="3">
        <f t="shared" si="15"/>
        <v>1503.75</v>
      </c>
      <c r="M76" s="3">
        <f t="shared" si="15"/>
        <v>1503.75</v>
      </c>
      <c r="N76" s="3">
        <f t="shared" si="15"/>
        <v>1503.75</v>
      </c>
      <c r="O76" s="3">
        <f t="shared" si="15"/>
        <v>1503.75</v>
      </c>
      <c r="P76" s="10">
        <f>SUM(I76:O76)</f>
        <v>9046.8</v>
      </c>
      <c r="Q76" s="169"/>
      <c r="R76" s="169"/>
      <c r="S76" s="169"/>
    </row>
    <row r="77" spans="1:19" s="2" customFormat="1" ht="39" customHeight="1">
      <c r="A77" s="214" t="s">
        <v>71</v>
      </c>
      <c r="B77" s="191" t="s">
        <v>78</v>
      </c>
      <c r="C77" s="200" t="s">
        <v>8</v>
      </c>
      <c r="D77" s="200"/>
      <c r="E77" s="194"/>
      <c r="F77" s="24" t="s">
        <v>189</v>
      </c>
      <c r="G77" s="24" t="s">
        <v>191</v>
      </c>
      <c r="H77" s="19">
        <v>200</v>
      </c>
      <c r="I77" s="10"/>
      <c r="J77" s="188">
        <v>195</v>
      </c>
      <c r="K77" s="185">
        <v>130</v>
      </c>
      <c r="L77" s="185">
        <v>130</v>
      </c>
      <c r="M77" s="185">
        <v>130</v>
      </c>
      <c r="N77" s="185">
        <v>130</v>
      </c>
      <c r="O77" s="185">
        <v>130</v>
      </c>
      <c r="P77" s="188">
        <f>SUM(I77:O78)</f>
        <v>845</v>
      </c>
      <c r="Q77" s="169"/>
      <c r="R77" s="169"/>
      <c r="S77" s="169"/>
    </row>
    <row r="78" spans="1:19" s="2" customFormat="1" ht="39" customHeight="1">
      <c r="A78" s="215"/>
      <c r="B78" s="192"/>
      <c r="C78" s="202"/>
      <c r="D78" s="202"/>
      <c r="E78" s="196"/>
      <c r="F78" s="24" t="s">
        <v>186</v>
      </c>
      <c r="G78" s="24" t="s">
        <v>191</v>
      </c>
      <c r="H78" s="19">
        <v>200</v>
      </c>
      <c r="I78" s="10"/>
      <c r="J78" s="190"/>
      <c r="K78" s="187"/>
      <c r="L78" s="187"/>
      <c r="M78" s="187"/>
      <c r="N78" s="187"/>
      <c r="O78" s="187"/>
      <c r="P78" s="190"/>
      <c r="Q78" s="169"/>
      <c r="R78" s="169"/>
      <c r="S78" s="169"/>
    </row>
    <row r="79" spans="1:19" s="2" customFormat="1" ht="39" customHeight="1">
      <c r="A79" s="214" t="s">
        <v>137</v>
      </c>
      <c r="B79" s="191" t="s">
        <v>117</v>
      </c>
      <c r="C79" s="200" t="s">
        <v>8</v>
      </c>
      <c r="D79" s="200"/>
      <c r="E79" s="194"/>
      <c r="F79" s="24" t="s">
        <v>186</v>
      </c>
      <c r="G79" s="24" t="s">
        <v>192</v>
      </c>
      <c r="H79" s="19">
        <v>200</v>
      </c>
      <c r="I79" s="10"/>
      <c r="J79" s="188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8">
        <f>SUM(I79:O80)</f>
        <v>0</v>
      </c>
      <c r="Q79" s="169"/>
      <c r="R79" s="169"/>
      <c r="S79" s="169"/>
    </row>
    <row r="80" spans="1:19" s="2" customFormat="1" ht="45" customHeight="1">
      <c r="A80" s="215"/>
      <c r="B80" s="192"/>
      <c r="C80" s="202"/>
      <c r="D80" s="202"/>
      <c r="E80" s="196"/>
      <c r="F80" s="24" t="s">
        <v>189</v>
      </c>
      <c r="G80" s="24" t="s">
        <v>192</v>
      </c>
      <c r="H80" s="19">
        <v>200</v>
      </c>
      <c r="I80" s="10"/>
      <c r="J80" s="190"/>
      <c r="K80" s="187"/>
      <c r="L80" s="187"/>
      <c r="M80" s="187"/>
      <c r="N80" s="187"/>
      <c r="O80" s="187"/>
      <c r="P80" s="190"/>
      <c r="Q80" s="169"/>
      <c r="R80" s="169"/>
      <c r="S80" s="169"/>
    </row>
    <row r="81" spans="1:19" s="2" customFormat="1" ht="55.5" customHeight="1">
      <c r="A81" s="24" t="s">
        <v>138</v>
      </c>
      <c r="B81" s="17" t="s">
        <v>118</v>
      </c>
      <c r="C81" s="6" t="s">
        <v>8</v>
      </c>
      <c r="D81" s="6"/>
      <c r="E81" s="13"/>
      <c r="F81" s="19" t="s">
        <v>186</v>
      </c>
      <c r="G81" s="13">
        <v>1322028</v>
      </c>
      <c r="H81" s="19">
        <v>200</v>
      </c>
      <c r="I81" s="10"/>
      <c r="J81" s="10">
        <v>25</v>
      </c>
      <c r="K81" s="3">
        <v>100</v>
      </c>
      <c r="L81" s="3">
        <v>100</v>
      </c>
      <c r="M81" s="3">
        <v>100</v>
      </c>
      <c r="N81" s="3">
        <v>100</v>
      </c>
      <c r="O81" s="3">
        <v>100</v>
      </c>
      <c r="P81" s="10">
        <f>SUM(I81:O81)</f>
        <v>525</v>
      </c>
      <c r="Q81" s="169"/>
      <c r="R81" s="169"/>
      <c r="S81" s="169"/>
    </row>
    <row r="82" spans="1:19" s="2" customFormat="1" ht="35.25" customHeight="1">
      <c r="A82" s="214" t="s">
        <v>139</v>
      </c>
      <c r="B82" s="183" t="s">
        <v>140</v>
      </c>
      <c r="C82" s="200" t="s">
        <v>8</v>
      </c>
      <c r="D82" s="200"/>
      <c r="E82" s="194"/>
      <c r="F82" s="19" t="s">
        <v>199</v>
      </c>
      <c r="G82" s="13">
        <v>1322029</v>
      </c>
      <c r="H82" s="19">
        <v>200</v>
      </c>
      <c r="I82" s="10"/>
      <c r="J82" s="188">
        <v>1308.05</v>
      </c>
      <c r="K82" s="185">
        <v>1273.75</v>
      </c>
      <c r="L82" s="185">
        <v>1273.75</v>
      </c>
      <c r="M82" s="185">
        <v>1273.75</v>
      </c>
      <c r="N82" s="185">
        <v>1273.75</v>
      </c>
      <c r="O82" s="185">
        <v>1273.75</v>
      </c>
      <c r="P82" s="188">
        <f>SUM(I82:O84)</f>
        <v>7676.8</v>
      </c>
      <c r="Q82" s="169"/>
      <c r="R82" s="169"/>
      <c r="S82" s="169"/>
    </row>
    <row r="83" spans="1:19" s="2" customFormat="1" ht="35.25" customHeight="1">
      <c r="A83" s="220"/>
      <c r="B83" s="184"/>
      <c r="C83" s="201"/>
      <c r="D83" s="201"/>
      <c r="E83" s="195"/>
      <c r="F83" s="19" t="s">
        <v>200</v>
      </c>
      <c r="G83" s="13">
        <v>1322029</v>
      </c>
      <c r="H83" s="19">
        <v>200</v>
      </c>
      <c r="I83" s="10"/>
      <c r="J83" s="189"/>
      <c r="K83" s="186"/>
      <c r="L83" s="186"/>
      <c r="M83" s="186"/>
      <c r="N83" s="186"/>
      <c r="O83" s="186"/>
      <c r="P83" s="189"/>
      <c r="Q83" s="169"/>
      <c r="R83" s="169"/>
      <c r="S83" s="169"/>
    </row>
    <row r="84" spans="1:19" s="2" customFormat="1" ht="32.25" customHeight="1">
      <c r="A84" s="215"/>
      <c r="B84" s="179"/>
      <c r="C84" s="202"/>
      <c r="D84" s="202"/>
      <c r="E84" s="196"/>
      <c r="F84" s="19" t="s">
        <v>200</v>
      </c>
      <c r="G84" s="13">
        <v>1322029</v>
      </c>
      <c r="H84" s="19">
        <v>600</v>
      </c>
      <c r="I84" s="10"/>
      <c r="J84" s="190"/>
      <c r="K84" s="187"/>
      <c r="L84" s="187"/>
      <c r="M84" s="187"/>
      <c r="N84" s="187"/>
      <c r="O84" s="187"/>
      <c r="P84" s="190"/>
      <c r="Q84" s="169"/>
      <c r="R84" s="169"/>
      <c r="S84" s="169"/>
    </row>
    <row r="85" spans="1:19" s="2" customFormat="1" ht="47.25" customHeight="1" hidden="1">
      <c r="A85" s="24" t="s">
        <v>93</v>
      </c>
      <c r="B85" s="14" t="s">
        <v>116</v>
      </c>
      <c r="C85" s="6" t="s">
        <v>66</v>
      </c>
      <c r="D85" s="6"/>
      <c r="E85" s="11"/>
      <c r="F85" s="43"/>
      <c r="G85" s="11"/>
      <c r="H85" s="43"/>
      <c r="I85" s="10">
        <v>0</v>
      </c>
      <c r="J85" s="10">
        <v>0</v>
      </c>
      <c r="K85" s="3">
        <v>0</v>
      </c>
      <c r="L85" s="25">
        <v>0</v>
      </c>
      <c r="M85" s="25">
        <v>0</v>
      </c>
      <c r="N85" s="25">
        <v>0</v>
      </c>
      <c r="O85" s="25">
        <v>0</v>
      </c>
      <c r="P85" s="10">
        <f aca="true" t="shared" si="16" ref="P85:P91">SUM(I85:O85)</f>
        <v>0</v>
      </c>
      <c r="Q85" s="169"/>
      <c r="R85" s="169"/>
      <c r="S85" s="169"/>
    </row>
    <row r="86" spans="1:19" s="2" customFormat="1" ht="63" customHeight="1" hidden="1">
      <c r="A86" s="24" t="s">
        <v>94</v>
      </c>
      <c r="B86" s="14" t="s">
        <v>117</v>
      </c>
      <c r="C86" s="6" t="s">
        <v>8</v>
      </c>
      <c r="D86" s="6"/>
      <c r="E86" s="11"/>
      <c r="F86" s="43"/>
      <c r="G86" s="11"/>
      <c r="H86" s="43"/>
      <c r="I86" s="10">
        <v>0</v>
      </c>
      <c r="J86" s="10">
        <v>0</v>
      </c>
      <c r="K86" s="3">
        <v>0</v>
      </c>
      <c r="L86" s="25">
        <v>0</v>
      </c>
      <c r="M86" s="25">
        <v>0</v>
      </c>
      <c r="N86" s="25">
        <v>0</v>
      </c>
      <c r="O86" s="25">
        <v>0</v>
      </c>
      <c r="P86" s="10">
        <f t="shared" si="16"/>
        <v>0</v>
      </c>
      <c r="Q86" s="169"/>
      <c r="R86" s="169"/>
      <c r="S86" s="169"/>
    </row>
    <row r="87" spans="1:19" s="2" customFormat="1" ht="47.25" customHeight="1" hidden="1">
      <c r="A87" s="24" t="s">
        <v>95</v>
      </c>
      <c r="B87" s="15" t="s">
        <v>79</v>
      </c>
      <c r="C87" s="6" t="s">
        <v>66</v>
      </c>
      <c r="D87" s="6"/>
      <c r="E87" s="11"/>
      <c r="F87" s="43"/>
      <c r="G87" s="11"/>
      <c r="H87" s="43"/>
      <c r="I87" s="10">
        <v>0</v>
      </c>
      <c r="J87" s="10">
        <v>0</v>
      </c>
      <c r="K87" s="3">
        <v>0</v>
      </c>
      <c r="L87" s="25">
        <v>0</v>
      </c>
      <c r="M87" s="25">
        <v>0</v>
      </c>
      <c r="N87" s="25">
        <v>0</v>
      </c>
      <c r="O87" s="25">
        <v>0</v>
      </c>
      <c r="P87" s="10">
        <f t="shared" si="16"/>
        <v>0</v>
      </c>
      <c r="Q87" s="169"/>
      <c r="R87" s="169"/>
      <c r="S87" s="169"/>
    </row>
    <row r="88" spans="1:19" s="2" customFormat="1" ht="132.75" customHeight="1">
      <c r="A88" s="27" t="s">
        <v>72</v>
      </c>
      <c r="B88" s="62" t="s">
        <v>98</v>
      </c>
      <c r="C88" s="8" t="s">
        <v>135</v>
      </c>
      <c r="D88" s="8"/>
      <c r="E88" s="8"/>
      <c r="F88" s="27"/>
      <c r="G88" s="8">
        <v>1400000</v>
      </c>
      <c r="H88" s="27"/>
      <c r="I88" s="61">
        <f>I89+I95+I97+I101+I105+I109+I112+I114+I116</f>
        <v>0</v>
      </c>
      <c r="J88" s="61">
        <f aca="true" t="shared" si="17" ref="J88:O88">J89+J95+J97+J101+J105+J109+J112+J114+J116+J119+J121+J125+J127+J130+J133+J135+J138+J142+J146</f>
        <v>550936.5999999999</v>
      </c>
      <c r="K88" s="61">
        <f t="shared" si="17"/>
        <v>536644.06</v>
      </c>
      <c r="L88" s="61">
        <f t="shared" si="17"/>
        <v>538439.46</v>
      </c>
      <c r="M88" s="61">
        <f t="shared" si="17"/>
        <v>538439.46</v>
      </c>
      <c r="N88" s="61">
        <f t="shared" si="17"/>
        <v>538439.46</v>
      </c>
      <c r="O88" s="61">
        <f t="shared" si="17"/>
        <v>538439.46</v>
      </c>
      <c r="P88" s="9">
        <f t="shared" si="16"/>
        <v>3241338.5</v>
      </c>
      <c r="Q88" s="169"/>
      <c r="R88" s="169"/>
      <c r="S88" s="169"/>
    </row>
    <row r="89" spans="1:20" s="2" customFormat="1" ht="84" customHeight="1">
      <c r="A89" s="24" t="s">
        <v>73</v>
      </c>
      <c r="B89" s="62" t="s">
        <v>114</v>
      </c>
      <c r="C89" s="6" t="s">
        <v>128</v>
      </c>
      <c r="D89" s="6"/>
      <c r="E89" s="6"/>
      <c r="F89" s="24"/>
      <c r="G89" s="6"/>
      <c r="H89" s="24"/>
      <c r="I89" s="3">
        <f>I90+I91+I94+I92+I93</f>
        <v>0</v>
      </c>
      <c r="J89" s="3">
        <f aca="true" t="shared" si="18" ref="J89:O89">J90+J91+J92</f>
        <v>32554.7</v>
      </c>
      <c r="K89" s="3">
        <f t="shared" si="18"/>
        <v>31639.8</v>
      </c>
      <c r="L89" s="3">
        <f t="shared" si="18"/>
        <v>31639.8</v>
      </c>
      <c r="M89" s="3">
        <f t="shared" si="18"/>
        <v>31639.8</v>
      </c>
      <c r="N89" s="3">
        <f t="shared" si="18"/>
        <v>31639.8</v>
      </c>
      <c r="O89" s="3">
        <f t="shared" si="18"/>
        <v>31639.8</v>
      </c>
      <c r="P89" s="10">
        <f t="shared" si="16"/>
        <v>190753.69999999998</v>
      </c>
      <c r="Q89" s="170"/>
      <c r="R89" s="170"/>
      <c r="S89" s="170"/>
      <c r="T89" s="28"/>
    </row>
    <row r="90" spans="1:19" s="2" customFormat="1" ht="71.25" customHeight="1">
      <c r="A90" s="19" t="s">
        <v>74</v>
      </c>
      <c r="B90" s="15" t="s">
        <v>145</v>
      </c>
      <c r="C90" s="6" t="s">
        <v>4</v>
      </c>
      <c r="D90" s="6"/>
      <c r="E90" s="6"/>
      <c r="F90" s="24" t="s">
        <v>188</v>
      </c>
      <c r="G90" s="6">
        <v>1411001</v>
      </c>
      <c r="H90" s="24">
        <v>200</v>
      </c>
      <c r="I90" s="10"/>
      <c r="J90" s="10">
        <v>1025.76</v>
      </c>
      <c r="K90" s="10">
        <v>735.06</v>
      </c>
      <c r="L90" s="10">
        <v>735.06</v>
      </c>
      <c r="M90" s="10">
        <v>735.06</v>
      </c>
      <c r="N90" s="10">
        <v>735.06</v>
      </c>
      <c r="O90" s="10">
        <v>735.06</v>
      </c>
      <c r="P90" s="10">
        <f t="shared" si="16"/>
        <v>4701.0599999999995</v>
      </c>
      <c r="Q90" s="169"/>
      <c r="R90" s="169"/>
      <c r="S90" s="169"/>
    </row>
    <row r="91" spans="1:19" s="2" customFormat="1" ht="87.75" customHeight="1">
      <c r="A91" s="19" t="s">
        <v>96</v>
      </c>
      <c r="B91" s="15" t="s">
        <v>144</v>
      </c>
      <c r="C91" s="6" t="s">
        <v>4</v>
      </c>
      <c r="D91" s="6"/>
      <c r="E91" s="6"/>
      <c r="F91" s="24" t="s">
        <v>188</v>
      </c>
      <c r="G91" s="6">
        <v>1411002</v>
      </c>
      <c r="H91" s="24">
        <v>100</v>
      </c>
      <c r="I91" s="3"/>
      <c r="J91" s="3">
        <v>3606.26</v>
      </c>
      <c r="K91" s="3">
        <v>3310.74</v>
      </c>
      <c r="L91" s="3">
        <v>3310.74</v>
      </c>
      <c r="M91" s="3">
        <v>3310.74</v>
      </c>
      <c r="N91" s="3">
        <v>3310.74</v>
      </c>
      <c r="O91" s="3">
        <v>3310.74</v>
      </c>
      <c r="P91" s="10">
        <f t="shared" si="16"/>
        <v>20159.96</v>
      </c>
      <c r="Q91" s="169"/>
      <c r="R91" s="169"/>
      <c r="S91" s="169"/>
    </row>
    <row r="92" spans="1:19" s="2" customFormat="1" ht="38.25" customHeight="1">
      <c r="A92" s="209" t="s">
        <v>97</v>
      </c>
      <c r="B92" s="197" t="s">
        <v>121</v>
      </c>
      <c r="C92" s="194" t="s">
        <v>9</v>
      </c>
      <c r="D92" s="200"/>
      <c r="E92" s="200"/>
      <c r="F92" s="209" t="s">
        <v>190</v>
      </c>
      <c r="G92" s="194">
        <v>1411130</v>
      </c>
      <c r="H92" s="24">
        <v>100</v>
      </c>
      <c r="I92" s="3"/>
      <c r="J92" s="185">
        <v>27922.68</v>
      </c>
      <c r="K92" s="185">
        <v>27594</v>
      </c>
      <c r="L92" s="185">
        <v>27594</v>
      </c>
      <c r="M92" s="185">
        <v>27594</v>
      </c>
      <c r="N92" s="185">
        <v>27594</v>
      </c>
      <c r="O92" s="185">
        <v>27594</v>
      </c>
      <c r="P92" s="188">
        <f>SUM(I92:O94)</f>
        <v>165892.68</v>
      </c>
      <c r="Q92" s="169"/>
      <c r="R92" s="169"/>
      <c r="S92" s="169"/>
    </row>
    <row r="93" spans="1:19" s="2" customFormat="1" ht="37.5" customHeight="1">
      <c r="A93" s="210"/>
      <c r="B93" s="198"/>
      <c r="C93" s="195"/>
      <c r="D93" s="201"/>
      <c r="E93" s="201"/>
      <c r="F93" s="210"/>
      <c r="G93" s="195"/>
      <c r="H93" s="24">
        <v>200</v>
      </c>
      <c r="I93" s="3"/>
      <c r="J93" s="186"/>
      <c r="K93" s="186"/>
      <c r="L93" s="186"/>
      <c r="M93" s="186"/>
      <c r="N93" s="186"/>
      <c r="O93" s="186"/>
      <c r="P93" s="189"/>
      <c r="Q93" s="169"/>
      <c r="R93" s="169"/>
      <c r="S93" s="169"/>
    </row>
    <row r="94" spans="1:19" s="2" customFormat="1" ht="39" customHeight="1">
      <c r="A94" s="211"/>
      <c r="B94" s="199"/>
      <c r="C94" s="196"/>
      <c r="D94" s="202"/>
      <c r="E94" s="202"/>
      <c r="F94" s="211"/>
      <c r="G94" s="196"/>
      <c r="H94" s="19">
        <v>800</v>
      </c>
      <c r="I94" s="3"/>
      <c r="J94" s="187"/>
      <c r="K94" s="187"/>
      <c r="L94" s="187"/>
      <c r="M94" s="187"/>
      <c r="N94" s="187"/>
      <c r="O94" s="187"/>
      <c r="P94" s="190"/>
      <c r="Q94" s="169"/>
      <c r="R94" s="169"/>
      <c r="S94" s="169"/>
    </row>
    <row r="95" spans="1:19" s="1" customFormat="1" ht="78" customHeight="1">
      <c r="A95" s="149" t="s">
        <v>76</v>
      </c>
      <c r="B95" s="144" t="s">
        <v>315</v>
      </c>
      <c r="C95" s="124" t="s">
        <v>127</v>
      </c>
      <c r="D95" s="31"/>
      <c r="E95" s="13"/>
      <c r="F95" s="19"/>
      <c r="G95" s="13"/>
      <c r="H95" s="19"/>
      <c r="I95" s="3">
        <f aca="true" t="shared" si="19" ref="I95:O95">I96</f>
        <v>0</v>
      </c>
      <c r="J95" s="3">
        <f t="shared" si="19"/>
        <v>42710.55</v>
      </c>
      <c r="K95" s="3">
        <f t="shared" si="19"/>
        <v>40714.31</v>
      </c>
      <c r="L95" s="3">
        <f t="shared" si="19"/>
        <v>40714.31</v>
      </c>
      <c r="M95" s="3">
        <f t="shared" si="19"/>
        <v>40714.31</v>
      </c>
      <c r="N95" s="3">
        <f t="shared" si="19"/>
        <v>40714.31</v>
      </c>
      <c r="O95" s="3">
        <f t="shared" si="19"/>
        <v>40714.31</v>
      </c>
      <c r="P95" s="10">
        <f>SUM(I95:O95)</f>
        <v>246282.09999999998</v>
      </c>
      <c r="Q95" s="171"/>
      <c r="R95" s="171"/>
      <c r="S95" s="171"/>
    </row>
    <row r="96" spans="1:19" s="1" customFormat="1" ht="67.5" customHeight="1">
      <c r="A96" s="12" t="s">
        <v>77</v>
      </c>
      <c r="B96" s="18" t="s">
        <v>153</v>
      </c>
      <c r="C96" s="31" t="s">
        <v>127</v>
      </c>
      <c r="D96" s="31"/>
      <c r="E96" s="13"/>
      <c r="F96" s="19" t="s">
        <v>186</v>
      </c>
      <c r="G96" s="13">
        <v>1421113</v>
      </c>
      <c r="H96" s="19">
        <v>600</v>
      </c>
      <c r="I96" s="3"/>
      <c r="J96" s="3">
        <v>42710.55</v>
      </c>
      <c r="K96" s="3">
        <v>40714.31</v>
      </c>
      <c r="L96" s="3">
        <v>40714.31</v>
      </c>
      <c r="M96" s="3">
        <v>40714.31</v>
      </c>
      <c r="N96" s="3">
        <v>40714.31</v>
      </c>
      <c r="O96" s="3">
        <v>40714.31</v>
      </c>
      <c r="P96" s="10">
        <f>SUM(I96:O96)</f>
        <v>246282.09999999998</v>
      </c>
      <c r="Q96" s="171"/>
      <c r="R96" s="171"/>
      <c r="S96" s="171"/>
    </row>
    <row r="97" spans="1:19" s="1" customFormat="1" ht="63.75" customHeight="1">
      <c r="A97" s="64" t="s">
        <v>99</v>
      </c>
      <c r="B97" s="145" t="s">
        <v>164</v>
      </c>
      <c r="C97" s="6" t="s">
        <v>127</v>
      </c>
      <c r="D97" s="6"/>
      <c r="E97" s="13"/>
      <c r="F97" s="19"/>
      <c r="G97" s="13"/>
      <c r="H97" s="19"/>
      <c r="I97" s="3">
        <f>I100+I98+I99</f>
        <v>0</v>
      </c>
      <c r="J97" s="3">
        <f aca="true" t="shared" si="20" ref="J97:O97">J98</f>
        <v>45770.46</v>
      </c>
      <c r="K97" s="3">
        <f t="shared" si="20"/>
        <v>43498.26</v>
      </c>
      <c r="L97" s="3">
        <f t="shared" si="20"/>
        <v>43498.26</v>
      </c>
      <c r="M97" s="3">
        <f t="shared" si="20"/>
        <v>43498.26</v>
      </c>
      <c r="N97" s="3">
        <f t="shared" si="20"/>
        <v>43498.26</v>
      </c>
      <c r="O97" s="3">
        <f t="shared" si="20"/>
        <v>43498.26</v>
      </c>
      <c r="P97" s="10">
        <f>SUM(I97:O97)</f>
        <v>263261.76</v>
      </c>
      <c r="Q97" s="171"/>
      <c r="R97" s="171"/>
      <c r="S97" s="171"/>
    </row>
    <row r="98" spans="1:19" s="1" customFormat="1" ht="34.5" customHeight="1">
      <c r="A98" s="217" t="s">
        <v>100</v>
      </c>
      <c r="B98" s="197" t="s">
        <v>129</v>
      </c>
      <c r="C98" s="200" t="s">
        <v>127</v>
      </c>
      <c r="D98" s="200"/>
      <c r="E98" s="194"/>
      <c r="F98" s="209" t="s">
        <v>186</v>
      </c>
      <c r="G98" s="209" t="s">
        <v>193</v>
      </c>
      <c r="H98" s="19">
        <v>100</v>
      </c>
      <c r="I98" s="3"/>
      <c r="J98" s="185">
        <v>45770.46</v>
      </c>
      <c r="K98" s="185">
        <v>43498.26</v>
      </c>
      <c r="L98" s="185">
        <v>43498.26</v>
      </c>
      <c r="M98" s="185">
        <v>43498.26</v>
      </c>
      <c r="N98" s="185">
        <v>43498.26</v>
      </c>
      <c r="O98" s="185">
        <v>43498.26</v>
      </c>
      <c r="P98" s="188">
        <f>SUM(I98:O100)</f>
        <v>263261.76</v>
      </c>
      <c r="Q98" s="171"/>
      <c r="R98" s="171"/>
      <c r="S98" s="171"/>
    </row>
    <row r="99" spans="1:19" s="1" customFormat="1" ht="34.5" customHeight="1">
      <c r="A99" s="218"/>
      <c r="B99" s="198"/>
      <c r="C99" s="201"/>
      <c r="D99" s="201"/>
      <c r="E99" s="195"/>
      <c r="F99" s="210"/>
      <c r="G99" s="210"/>
      <c r="H99" s="19">
        <v>200</v>
      </c>
      <c r="I99" s="3"/>
      <c r="J99" s="186"/>
      <c r="K99" s="186"/>
      <c r="L99" s="186"/>
      <c r="M99" s="186"/>
      <c r="N99" s="186"/>
      <c r="O99" s="186"/>
      <c r="P99" s="189"/>
      <c r="Q99" s="171"/>
      <c r="R99" s="171"/>
      <c r="S99" s="171"/>
    </row>
    <row r="100" spans="1:19" s="1" customFormat="1" ht="34.5" customHeight="1">
      <c r="A100" s="219"/>
      <c r="B100" s="199"/>
      <c r="C100" s="202"/>
      <c r="D100" s="202"/>
      <c r="E100" s="196"/>
      <c r="F100" s="211"/>
      <c r="G100" s="211"/>
      <c r="H100" s="19">
        <v>800</v>
      </c>
      <c r="I100" s="3"/>
      <c r="J100" s="187"/>
      <c r="K100" s="187"/>
      <c r="L100" s="187"/>
      <c r="M100" s="187"/>
      <c r="N100" s="187"/>
      <c r="O100" s="187"/>
      <c r="P100" s="190"/>
      <c r="Q100" s="171"/>
      <c r="R100" s="171"/>
      <c r="S100" s="171"/>
    </row>
    <row r="101" spans="1:19" s="1" customFormat="1" ht="47.25" customHeight="1">
      <c r="A101" s="64" t="s">
        <v>101</v>
      </c>
      <c r="B101" s="144" t="s">
        <v>165</v>
      </c>
      <c r="C101" s="6" t="s">
        <v>126</v>
      </c>
      <c r="D101" s="6"/>
      <c r="E101" s="13"/>
      <c r="F101" s="19"/>
      <c r="G101" s="19"/>
      <c r="H101" s="19"/>
      <c r="I101" s="3">
        <f>I104+I103+I102</f>
        <v>0</v>
      </c>
      <c r="J101" s="3">
        <f aca="true" t="shared" si="21" ref="J101:O101">J102</f>
        <v>62583.95</v>
      </c>
      <c r="K101" s="3">
        <f t="shared" si="21"/>
        <v>62879.22</v>
      </c>
      <c r="L101" s="3">
        <f t="shared" si="21"/>
        <v>64105.94</v>
      </c>
      <c r="M101" s="3">
        <f t="shared" si="21"/>
        <v>64105.94</v>
      </c>
      <c r="N101" s="3">
        <f t="shared" si="21"/>
        <v>64105.94</v>
      </c>
      <c r="O101" s="3">
        <f t="shared" si="21"/>
        <v>64105.94</v>
      </c>
      <c r="P101" s="10">
        <f>SUM(I101:O101)</f>
        <v>381886.93</v>
      </c>
      <c r="Q101" s="171"/>
      <c r="R101" s="171"/>
      <c r="S101" s="171"/>
    </row>
    <row r="102" spans="1:19" s="1" customFormat="1" ht="33" customHeight="1">
      <c r="A102" s="217" t="s">
        <v>102</v>
      </c>
      <c r="B102" s="206" t="s">
        <v>130</v>
      </c>
      <c r="C102" s="200" t="s">
        <v>126</v>
      </c>
      <c r="D102" s="200"/>
      <c r="E102" s="194"/>
      <c r="F102" s="209" t="s">
        <v>189</v>
      </c>
      <c r="G102" s="209" t="s">
        <v>194</v>
      </c>
      <c r="H102" s="19">
        <v>100</v>
      </c>
      <c r="I102" s="3"/>
      <c r="J102" s="185">
        <v>62583.95</v>
      </c>
      <c r="K102" s="185">
        <v>62879.22</v>
      </c>
      <c r="L102" s="185">
        <v>64105.94</v>
      </c>
      <c r="M102" s="185">
        <v>64105.94</v>
      </c>
      <c r="N102" s="185">
        <v>64105.94</v>
      </c>
      <c r="O102" s="185">
        <v>64105.94</v>
      </c>
      <c r="P102" s="188">
        <f>SUM(I102:O104)</f>
        <v>381886.93</v>
      </c>
      <c r="Q102" s="171"/>
      <c r="R102" s="171"/>
      <c r="S102" s="171"/>
    </row>
    <row r="103" spans="1:19" s="1" customFormat="1" ht="33" customHeight="1">
      <c r="A103" s="218"/>
      <c r="B103" s="207"/>
      <c r="C103" s="201"/>
      <c r="D103" s="201"/>
      <c r="E103" s="195"/>
      <c r="F103" s="210"/>
      <c r="G103" s="210"/>
      <c r="H103" s="19">
        <v>200</v>
      </c>
      <c r="I103" s="3"/>
      <c r="J103" s="186"/>
      <c r="K103" s="186"/>
      <c r="L103" s="186"/>
      <c r="M103" s="186"/>
      <c r="N103" s="186"/>
      <c r="O103" s="186"/>
      <c r="P103" s="189"/>
      <c r="Q103" s="171"/>
      <c r="R103" s="171"/>
      <c r="S103" s="171"/>
    </row>
    <row r="104" spans="1:19" s="1" customFormat="1" ht="33" customHeight="1">
      <c r="A104" s="219"/>
      <c r="B104" s="208"/>
      <c r="C104" s="202"/>
      <c r="D104" s="202"/>
      <c r="E104" s="196"/>
      <c r="F104" s="211"/>
      <c r="G104" s="211"/>
      <c r="H104" s="19">
        <v>800</v>
      </c>
      <c r="I104" s="3"/>
      <c r="J104" s="187"/>
      <c r="K104" s="187"/>
      <c r="L104" s="187"/>
      <c r="M104" s="187"/>
      <c r="N104" s="187"/>
      <c r="O104" s="187"/>
      <c r="P104" s="190"/>
      <c r="Q104" s="171"/>
      <c r="R104" s="171"/>
      <c r="S104" s="171"/>
    </row>
    <row r="105" spans="1:19" s="1" customFormat="1" ht="63" customHeight="1">
      <c r="A105" s="64" t="s">
        <v>103</v>
      </c>
      <c r="B105" s="145" t="s">
        <v>166</v>
      </c>
      <c r="C105" s="6" t="s">
        <v>80</v>
      </c>
      <c r="D105" s="6"/>
      <c r="E105" s="13"/>
      <c r="F105" s="19"/>
      <c r="G105" s="19"/>
      <c r="H105" s="19"/>
      <c r="I105" s="3">
        <f>I108+I107+I106</f>
        <v>0</v>
      </c>
      <c r="J105" s="3">
        <f aca="true" t="shared" si="22" ref="J105:O105">J106</f>
        <v>5127.33</v>
      </c>
      <c r="K105" s="3">
        <f t="shared" si="22"/>
        <v>5027.52</v>
      </c>
      <c r="L105" s="3">
        <f t="shared" si="22"/>
        <v>5027.52</v>
      </c>
      <c r="M105" s="3">
        <f t="shared" si="22"/>
        <v>5027.52</v>
      </c>
      <c r="N105" s="3">
        <f t="shared" si="22"/>
        <v>5027.52</v>
      </c>
      <c r="O105" s="3">
        <f t="shared" si="22"/>
        <v>5027.52</v>
      </c>
      <c r="P105" s="10">
        <f>SUM(I105:O105)</f>
        <v>30264.93</v>
      </c>
      <c r="Q105" s="171"/>
      <c r="R105" s="171"/>
      <c r="S105" s="171"/>
    </row>
    <row r="106" spans="1:19" s="1" customFormat="1" ht="28.5" customHeight="1">
      <c r="A106" s="209" t="s">
        <v>104</v>
      </c>
      <c r="B106" s="197" t="s">
        <v>131</v>
      </c>
      <c r="C106" s="200" t="s">
        <v>80</v>
      </c>
      <c r="D106" s="200"/>
      <c r="E106" s="194"/>
      <c r="F106" s="209" t="s">
        <v>189</v>
      </c>
      <c r="G106" s="209" t="s">
        <v>195</v>
      </c>
      <c r="H106" s="19">
        <v>100</v>
      </c>
      <c r="I106" s="3"/>
      <c r="J106" s="185">
        <v>5127.33</v>
      </c>
      <c r="K106" s="185">
        <v>5027.52</v>
      </c>
      <c r="L106" s="185">
        <v>5027.52</v>
      </c>
      <c r="M106" s="185">
        <v>5027.52</v>
      </c>
      <c r="N106" s="185">
        <v>5027.52</v>
      </c>
      <c r="O106" s="185">
        <v>5027.52</v>
      </c>
      <c r="P106" s="188">
        <f>SUM(I106:O108)</f>
        <v>30264.93</v>
      </c>
      <c r="Q106" s="171"/>
      <c r="R106" s="171"/>
      <c r="S106" s="171"/>
    </row>
    <row r="107" spans="1:19" s="1" customFormat="1" ht="28.5" customHeight="1">
      <c r="A107" s="210"/>
      <c r="B107" s="198"/>
      <c r="C107" s="201"/>
      <c r="D107" s="201"/>
      <c r="E107" s="195"/>
      <c r="F107" s="210"/>
      <c r="G107" s="210"/>
      <c r="H107" s="19">
        <v>200</v>
      </c>
      <c r="I107" s="3"/>
      <c r="J107" s="186"/>
      <c r="K107" s="186"/>
      <c r="L107" s="186"/>
      <c r="M107" s="186"/>
      <c r="N107" s="186"/>
      <c r="O107" s="186"/>
      <c r="P107" s="189"/>
      <c r="Q107" s="171"/>
      <c r="R107" s="171"/>
      <c r="S107" s="171"/>
    </row>
    <row r="108" spans="1:19" s="1" customFormat="1" ht="28.5" customHeight="1">
      <c r="A108" s="211"/>
      <c r="B108" s="199"/>
      <c r="C108" s="202"/>
      <c r="D108" s="202"/>
      <c r="E108" s="196"/>
      <c r="F108" s="211"/>
      <c r="G108" s="211"/>
      <c r="H108" s="19">
        <v>800</v>
      </c>
      <c r="I108" s="3"/>
      <c r="J108" s="187"/>
      <c r="K108" s="187"/>
      <c r="L108" s="187"/>
      <c r="M108" s="187"/>
      <c r="N108" s="187"/>
      <c r="O108" s="187"/>
      <c r="P108" s="190"/>
      <c r="Q108" s="171"/>
      <c r="R108" s="171"/>
      <c r="S108" s="171"/>
    </row>
    <row r="109" spans="1:19" s="1" customFormat="1" ht="84.75" customHeight="1">
      <c r="A109" s="149" t="s">
        <v>105</v>
      </c>
      <c r="B109" s="144" t="s">
        <v>316</v>
      </c>
      <c r="C109" s="8" t="s">
        <v>66</v>
      </c>
      <c r="D109" s="6"/>
      <c r="E109" s="13"/>
      <c r="F109" s="19"/>
      <c r="G109" s="19"/>
      <c r="H109" s="19"/>
      <c r="I109" s="3">
        <f aca="true" t="shared" si="23" ref="I109:O109">I110+I111</f>
        <v>0</v>
      </c>
      <c r="J109" s="3">
        <f t="shared" si="23"/>
        <v>34373.9</v>
      </c>
      <c r="K109" s="3">
        <f t="shared" si="23"/>
        <v>31467.73</v>
      </c>
      <c r="L109" s="3">
        <f t="shared" si="23"/>
        <v>31467.73</v>
      </c>
      <c r="M109" s="3">
        <f t="shared" si="23"/>
        <v>31467.73</v>
      </c>
      <c r="N109" s="3">
        <f t="shared" si="23"/>
        <v>31467.73</v>
      </c>
      <c r="O109" s="3">
        <f t="shared" si="23"/>
        <v>31467.73</v>
      </c>
      <c r="P109" s="10">
        <f>SUM(I109:O109)</f>
        <v>191712.55000000002</v>
      </c>
      <c r="Q109" s="171"/>
      <c r="R109" s="171"/>
      <c r="S109" s="171"/>
    </row>
    <row r="110" spans="1:19" s="1" customFormat="1" ht="49.5" customHeight="1">
      <c r="A110" s="12" t="s">
        <v>132</v>
      </c>
      <c r="B110" s="18" t="s">
        <v>130</v>
      </c>
      <c r="C110" s="31" t="s">
        <v>8</v>
      </c>
      <c r="D110" s="6"/>
      <c r="E110" s="13"/>
      <c r="F110" s="19" t="s">
        <v>189</v>
      </c>
      <c r="G110" s="19" t="s">
        <v>196</v>
      </c>
      <c r="H110" s="19">
        <v>600</v>
      </c>
      <c r="I110" s="3"/>
      <c r="J110" s="3">
        <v>34373.9</v>
      </c>
      <c r="K110" s="3">
        <v>31467.73</v>
      </c>
      <c r="L110" s="3">
        <v>31467.73</v>
      </c>
      <c r="M110" s="3">
        <v>31467.73</v>
      </c>
      <c r="N110" s="3">
        <v>31467.73</v>
      </c>
      <c r="O110" s="3">
        <v>31467.73</v>
      </c>
      <c r="P110" s="10">
        <f>SUM(I110:O110)</f>
        <v>191712.55000000002</v>
      </c>
      <c r="Q110" s="171"/>
      <c r="R110" s="171"/>
      <c r="S110" s="171"/>
    </row>
    <row r="111" spans="1:19" s="1" customFormat="1" ht="49.5" customHeight="1">
      <c r="A111" s="64" t="s">
        <v>162</v>
      </c>
      <c r="B111" s="15" t="s">
        <v>146</v>
      </c>
      <c r="C111" s="6" t="s">
        <v>110</v>
      </c>
      <c r="D111" s="6"/>
      <c r="E111" s="13">
        <v>1</v>
      </c>
      <c r="F111" s="19" t="s">
        <v>124</v>
      </c>
      <c r="G111" s="19" t="s">
        <v>125</v>
      </c>
      <c r="H111" s="19">
        <v>2025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10">
        <f>SUM(I111:O111)</f>
        <v>0</v>
      </c>
      <c r="Q111" s="171"/>
      <c r="R111" s="171"/>
      <c r="S111" s="171"/>
    </row>
    <row r="112" spans="1:19" s="1" customFormat="1" ht="49.5" customHeight="1">
      <c r="A112" s="64" t="s">
        <v>107</v>
      </c>
      <c r="B112" s="60" t="s">
        <v>167</v>
      </c>
      <c r="C112" s="6" t="s">
        <v>22</v>
      </c>
      <c r="D112" s="6"/>
      <c r="E112" s="13"/>
      <c r="F112" s="19"/>
      <c r="G112" s="19"/>
      <c r="H112" s="19"/>
      <c r="I112" s="3">
        <f>I113</f>
        <v>0</v>
      </c>
      <c r="J112" s="3">
        <f>J113</f>
        <v>1300.13</v>
      </c>
      <c r="K112" s="3">
        <f>K113</f>
        <v>1300.13</v>
      </c>
      <c r="L112" s="3">
        <v>1868.81</v>
      </c>
      <c r="M112" s="3">
        <v>1868.81</v>
      </c>
      <c r="N112" s="3">
        <v>1868.81</v>
      </c>
      <c r="O112" s="3">
        <v>1868.81</v>
      </c>
      <c r="P112" s="10">
        <f>SUM(I112:O112)</f>
        <v>10075.499999999998</v>
      </c>
      <c r="Q112" s="171"/>
      <c r="R112" s="171"/>
      <c r="S112" s="171"/>
    </row>
    <row r="113" spans="1:19" s="1" customFormat="1" ht="57.75" customHeight="1">
      <c r="A113" s="64" t="s">
        <v>133</v>
      </c>
      <c r="B113" s="15" t="s">
        <v>131</v>
      </c>
      <c r="C113" s="6" t="s">
        <v>22</v>
      </c>
      <c r="D113" s="6"/>
      <c r="E113" s="13"/>
      <c r="F113" s="19" t="s">
        <v>198</v>
      </c>
      <c r="G113" s="19" t="s">
        <v>197</v>
      </c>
      <c r="H113" s="19">
        <v>600</v>
      </c>
      <c r="I113" s="3"/>
      <c r="J113" s="3">
        <v>1300.13</v>
      </c>
      <c r="K113" s="3">
        <v>1300.13</v>
      </c>
      <c r="L113" s="3">
        <v>1300.13</v>
      </c>
      <c r="M113" s="3">
        <v>1300.13</v>
      </c>
      <c r="N113" s="3">
        <v>1300.13</v>
      </c>
      <c r="O113" s="3">
        <v>1300.13</v>
      </c>
      <c r="P113" s="10">
        <f>SUM(I113:O113)</f>
        <v>7800.780000000001</v>
      </c>
      <c r="Q113" s="171"/>
      <c r="R113" s="171"/>
      <c r="S113" s="171"/>
    </row>
    <row r="114" spans="1:19" s="1" customFormat="1" ht="47.25" customHeight="1">
      <c r="A114" s="19" t="s">
        <v>109</v>
      </c>
      <c r="B114" s="144" t="s">
        <v>168</v>
      </c>
      <c r="C114" s="20" t="s">
        <v>106</v>
      </c>
      <c r="D114" s="20"/>
      <c r="E114" s="13"/>
      <c r="F114" s="19"/>
      <c r="G114" s="13"/>
      <c r="H114" s="19"/>
      <c r="I114" s="3"/>
      <c r="J114" s="3">
        <f aca="true" t="shared" si="24" ref="J114:P114">J115</f>
        <v>11208.83</v>
      </c>
      <c r="K114" s="3">
        <f t="shared" si="24"/>
        <v>11157.2</v>
      </c>
      <c r="L114" s="3">
        <f t="shared" si="24"/>
        <v>11157.2</v>
      </c>
      <c r="M114" s="3">
        <f t="shared" si="24"/>
        <v>11157.2</v>
      </c>
      <c r="N114" s="3">
        <f t="shared" si="24"/>
        <v>11157.2</v>
      </c>
      <c r="O114" s="3">
        <f t="shared" si="24"/>
        <v>11157.2</v>
      </c>
      <c r="P114" s="3">
        <f t="shared" si="24"/>
        <v>66994.82999999999</v>
      </c>
      <c r="Q114" s="171"/>
      <c r="R114" s="171"/>
      <c r="S114" s="171"/>
    </row>
    <row r="115" spans="1:19" s="1" customFormat="1" ht="54" customHeight="1">
      <c r="A115" s="19" t="s">
        <v>134</v>
      </c>
      <c r="B115" s="15" t="s">
        <v>131</v>
      </c>
      <c r="C115" s="20" t="s">
        <v>106</v>
      </c>
      <c r="D115" s="20"/>
      <c r="E115" s="13"/>
      <c r="F115" s="19" t="s">
        <v>189</v>
      </c>
      <c r="G115" s="13">
        <v>1481115</v>
      </c>
      <c r="H115" s="19">
        <v>600</v>
      </c>
      <c r="I115" s="3">
        <f>I114</f>
        <v>0</v>
      </c>
      <c r="J115" s="3">
        <v>11208.83</v>
      </c>
      <c r="K115" s="3">
        <v>11157.2</v>
      </c>
      <c r="L115" s="3">
        <v>11157.2</v>
      </c>
      <c r="M115" s="3">
        <v>11157.2</v>
      </c>
      <c r="N115" s="3">
        <v>11157.2</v>
      </c>
      <c r="O115" s="3">
        <v>11157.2</v>
      </c>
      <c r="P115" s="10">
        <f>J115+K115+L115+M115+N115+O115</f>
        <v>66994.82999999999</v>
      </c>
      <c r="Q115" s="171"/>
      <c r="R115" s="171"/>
      <c r="S115" s="171"/>
    </row>
    <row r="116" spans="1:19" s="1" customFormat="1" ht="47.25" customHeight="1">
      <c r="A116" s="19" t="s">
        <v>151</v>
      </c>
      <c r="B116" s="144" t="s">
        <v>169</v>
      </c>
      <c r="C116" s="20" t="s">
        <v>106</v>
      </c>
      <c r="D116" s="20"/>
      <c r="E116" s="13"/>
      <c r="F116" s="19"/>
      <c r="G116" s="13"/>
      <c r="H116" s="19"/>
      <c r="I116" s="3">
        <f aca="true" t="shared" si="25" ref="I116:O116">I117+I118</f>
        <v>0</v>
      </c>
      <c r="J116" s="3">
        <f t="shared" si="25"/>
        <v>2406.04</v>
      </c>
      <c r="K116" s="3">
        <f t="shared" si="25"/>
        <v>2387.37</v>
      </c>
      <c r="L116" s="3">
        <f t="shared" si="25"/>
        <v>2387.37</v>
      </c>
      <c r="M116" s="3">
        <f t="shared" si="25"/>
        <v>2387.37</v>
      </c>
      <c r="N116" s="3">
        <f t="shared" si="25"/>
        <v>2387.37</v>
      </c>
      <c r="O116" s="3">
        <f t="shared" si="25"/>
        <v>2387.37</v>
      </c>
      <c r="P116" s="10">
        <f>SUM(I116:O116)</f>
        <v>14342.89</v>
      </c>
      <c r="Q116" s="171"/>
      <c r="R116" s="171"/>
      <c r="S116" s="171"/>
    </row>
    <row r="117" spans="1:19" s="1" customFormat="1" ht="60" customHeight="1">
      <c r="A117" s="19" t="s">
        <v>152</v>
      </c>
      <c r="B117" s="15" t="s">
        <v>131</v>
      </c>
      <c r="C117" s="20" t="s">
        <v>106</v>
      </c>
      <c r="D117" s="20"/>
      <c r="E117" s="13"/>
      <c r="F117" s="19" t="s">
        <v>189</v>
      </c>
      <c r="G117" s="13">
        <v>1491115</v>
      </c>
      <c r="H117" s="19">
        <v>600</v>
      </c>
      <c r="I117" s="3"/>
      <c r="J117" s="3">
        <v>2406.04</v>
      </c>
      <c r="K117" s="3">
        <v>2387.37</v>
      </c>
      <c r="L117" s="3">
        <v>2387.37</v>
      </c>
      <c r="M117" s="3">
        <v>2387.37</v>
      </c>
      <c r="N117" s="3">
        <v>2387.37</v>
      </c>
      <c r="O117" s="3">
        <v>2387.37</v>
      </c>
      <c r="P117" s="10">
        <f>SUM(I117:O117)</f>
        <v>14342.89</v>
      </c>
      <c r="Q117" s="171"/>
      <c r="R117" s="171"/>
      <c r="S117" s="171"/>
    </row>
    <row r="118" spans="1:19" s="1" customFormat="1" ht="60" customHeight="1">
      <c r="A118" s="19" t="s">
        <v>163</v>
      </c>
      <c r="B118" s="15" t="s">
        <v>146</v>
      </c>
      <c r="C118" s="20" t="s">
        <v>106</v>
      </c>
      <c r="D118" s="20"/>
      <c r="E118" s="13">
        <v>1</v>
      </c>
      <c r="F118" s="19">
        <v>4</v>
      </c>
      <c r="G118" s="13">
        <v>9</v>
      </c>
      <c r="H118" s="19">
        <v>2025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10">
        <f>SUM(I118:O118)</f>
        <v>0</v>
      </c>
      <c r="Q118" s="171"/>
      <c r="R118" s="171"/>
      <c r="S118" s="171"/>
    </row>
    <row r="119" spans="1:19" s="1" customFormat="1" ht="60" customHeight="1">
      <c r="A119" s="19" t="s">
        <v>217</v>
      </c>
      <c r="B119" s="130" t="s">
        <v>219</v>
      </c>
      <c r="C119" s="65" t="s">
        <v>220</v>
      </c>
      <c r="D119" s="20"/>
      <c r="E119" s="13"/>
      <c r="F119" s="19" t="s">
        <v>189</v>
      </c>
      <c r="G119" s="13">
        <v>1491115</v>
      </c>
      <c r="H119" s="19">
        <v>600</v>
      </c>
      <c r="I119" s="3"/>
      <c r="J119" s="3">
        <f aca="true" t="shared" si="26" ref="J119:O119">J120</f>
        <v>13768.55</v>
      </c>
      <c r="K119" s="3">
        <f t="shared" si="26"/>
        <v>13316.72</v>
      </c>
      <c r="L119" s="3">
        <f t="shared" si="26"/>
        <v>13316.72</v>
      </c>
      <c r="M119" s="3">
        <f t="shared" si="26"/>
        <v>13316.72</v>
      </c>
      <c r="N119" s="3">
        <f t="shared" si="26"/>
        <v>13316.72</v>
      </c>
      <c r="O119" s="3">
        <f t="shared" si="26"/>
        <v>13316.72</v>
      </c>
      <c r="P119" s="10">
        <f>SUM(I119:O119)</f>
        <v>80352.15</v>
      </c>
      <c r="Q119" s="171"/>
      <c r="R119" s="171"/>
      <c r="S119" s="171"/>
    </row>
    <row r="120" spans="1:19" s="1" customFormat="1" ht="60" customHeight="1">
      <c r="A120" s="19" t="s">
        <v>218</v>
      </c>
      <c r="B120" s="66" t="s">
        <v>131</v>
      </c>
      <c r="C120" s="67" t="s">
        <v>221</v>
      </c>
      <c r="D120" s="20"/>
      <c r="E120" s="13">
        <v>1</v>
      </c>
      <c r="F120" s="19">
        <v>4</v>
      </c>
      <c r="G120" s="13">
        <v>9</v>
      </c>
      <c r="H120" s="19">
        <v>2025</v>
      </c>
      <c r="I120" s="3">
        <v>0</v>
      </c>
      <c r="J120" s="3">
        <v>13768.55</v>
      </c>
      <c r="K120" s="3">
        <v>13316.72</v>
      </c>
      <c r="L120" s="3">
        <v>13316.72</v>
      </c>
      <c r="M120" s="3">
        <v>13316.72</v>
      </c>
      <c r="N120" s="3">
        <v>13316.72</v>
      </c>
      <c r="O120" s="3">
        <v>13316.72</v>
      </c>
      <c r="P120" s="10">
        <f>SUM(I120:O120)</f>
        <v>80352.15</v>
      </c>
      <c r="Q120" s="171"/>
      <c r="R120" s="171"/>
      <c r="S120" s="171"/>
    </row>
    <row r="121" spans="1:19" s="1" customFormat="1" ht="126" customHeight="1">
      <c r="A121" s="127" t="s">
        <v>223</v>
      </c>
      <c r="B121" s="128" t="s">
        <v>304</v>
      </c>
      <c r="C121" s="112" t="s">
        <v>253</v>
      </c>
      <c r="D121" s="70"/>
      <c r="E121" s="70"/>
      <c r="F121" s="19"/>
      <c r="G121" s="13"/>
      <c r="H121" s="19"/>
      <c r="I121" s="6"/>
      <c r="J121" s="129">
        <f aca="true" t="shared" si="27" ref="J121:O121">J122+J123+J124</f>
        <v>6344.7</v>
      </c>
      <c r="K121" s="129">
        <f t="shared" si="27"/>
        <v>6344.7</v>
      </c>
      <c r="L121" s="129">
        <f t="shared" si="27"/>
        <v>6344.7</v>
      </c>
      <c r="M121" s="129">
        <f t="shared" si="27"/>
        <v>6344.7</v>
      </c>
      <c r="N121" s="129">
        <f t="shared" si="27"/>
        <v>6344.7</v>
      </c>
      <c r="O121" s="129">
        <f t="shared" si="27"/>
        <v>6344.7</v>
      </c>
      <c r="P121" s="129">
        <f aca="true" t="shared" si="28" ref="P121:P149">SUM(J121:O121)</f>
        <v>38068.2</v>
      </c>
      <c r="Q121" s="171"/>
      <c r="R121" s="171"/>
      <c r="S121" s="171"/>
    </row>
    <row r="122" spans="1:19" s="1" customFormat="1" ht="47.25">
      <c r="A122" s="68" t="s">
        <v>224</v>
      </c>
      <c r="B122" s="66" t="s">
        <v>225</v>
      </c>
      <c r="C122" s="112" t="s">
        <v>7</v>
      </c>
      <c r="D122" s="70"/>
      <c r="E122" s="70"/>
      <c r="F122" s="19" t="s">
        <v>313</v>
      </c>
      <c r="G122" s="13"/>
      <c r="H122" s="19">
        <v>200</v>
      </c>
      <c r="I122" s="8"/>
      <c r="J122" s="69">
        <v>37.7</v>
      </c>
      <c r="K122" s="69">
        <v>37.7</v>
      </c>
      <c r="L122" s="69">
        <v>37.7</v>
      </c>
      <c r="M122" s="69">
        <v>37.7</v>
      </c>
      <c r="N122" s="69">
        <v>37.7</v>
      </c>
      <c r="O122" s="69">
        <v>37.7</v>
      </c>
      <c r="P122" s="129">
        <f t="shared" si="28"/>
        <v>226.2</v>
      </c>
      <c r="Q122" s="171"/>
      <c r="R122" s="171"/>
      <c r="S122" s="171"/>
    </row>
    <row r="123" spans="1:19" s="1" customFormat="1" ht="31.5">
      <c r="A123" s="68" t="s">
        <v>226</v>
      </c>
      <c r="B123" s="66" t="s">
        <v>227</v>
      </c>
      <c r="C123" s="112" t="s">
        <v>9</v>
      </c>
      <c r="D123" s="70"/>
      <c r="E123" s="70"/>
      <c r="F123" s="19" t="s">
        <v>313</v>
      </c>
      <c r="G123" s="13"/>
      <c r="H123" s="19">
        <v>300</v>
      </c>
      <c r="I123" s="8"/>
      <c r="J123" s="69">
        <v>2513.58</v>
      </c>
      <c r="K123" s="69">
        <v>2513.58</v>
      </c>
      <c r="L123" s="69">
        <v>2513.58</v>
      </c>
      <c r="M123" s="69">
        <v>2513.58</v>
      </c>
      <c r="N123" s="69">
        <v>2513.58</v>
      </c>
      <c r="O123" s="69">
        <v>2513.58</v>
      </c>
      <c r="P123" s="129">
        <f t="shared" si="28"/>
        <v>15081.48</v>
      </c>
      <c r="Q123" s="171"/>
      <c r="R123" s="171"/>
      <c r="S123" s="171"/>
    </row>
    <row r="124" spans="1:19" s="1" customFormat="1" ht="47.25">
      <c r="A124" s="68" t="s">
        <v>228</v>
      </c>
      <c r="B124" s="66" t="s">
        <v>229</v>
      </c>
      <c r="C124" s="112" t="s">
        <v>9</v>
      </c>
      <c r="D124" s="70"/>
      <c r="E124" s="70"/>
      <c r="F124" s="19" t="s">
        <v>313</v>
      </c>
      <c r="G124" s="139"/>
      <c r="H124" s="19">
        <v>600</v>
      </c>
      <c r="I124" s="8"/>
      <c r="J124" s="69">
        <v>3793.42</v>
      </c>
      <c r="K124" s="69">
        <v>3793.42</v>
      </c>
      <c r="L124" s="69">
        <v>3793.42</v>
      </c>
      <c r="M124" s="69">
        <v>3793.42</v>
      </c>
      <c r="N124" s="69">
        <v>3793.42</v>
      </c>
      <c r="O124" s="69">
        <v>3793.42</v>
      </c>
      <c r="P124" s="129">
        <f t="shared" si="28"/>
        <v>22760.519999999997</v>
      </c>
      <c r="Q124" s="171"/>
      <c r="R124" s="171"/>
      <c r="S124" s="171"/>
    </row>
    <row r="125" spans="1:19" s="1" customFormat="1" ht="47.25">
      <c r="A125" s="127" t="s">
        <v>230</v>
      </c>
      <c r="B125" s="130" t="s">
        <v>305</v>
      </c>
      <c r="C125" s="112" t="s">
        <v>254</v>
      </c>
      <c r="D125" s="70"/>
      <c r="E125" s="70"/>
      <c r="F125" s="19"/>
      <c r="G125" s="13"/>
      <c r="H125" s="19"/>
      <c r="I125" s="6"/>
      <c r="J125" s="129">
        <f aca="true" t="shared" si="29" ref="J125:O125">J126</f>
        <v>5099.33</v>
      </c>
      <c r="K125" s="129">
        <f t="shared" si="29"/>
        <v>5099.33</v>
      </c>
      <c r="L125" s="129">
        <f t="shared" si="29"/>
        <v>5099.33</v>
      </c>
      <c r="M125" s="129">
        <f t="shared" si="29"/>
        <v>5099.33</v>
      </c>
      <c r="N125" s="129">
        <f t="shared" si="29"/>
        <v>5099.33</v>
      </c>
      <c r="O125" s="129">
        <f t="shared" si="29"/>
        <v>5099.33</v>
      </c>
      <c r="P125" s="129">
        <f t="shared" si="28"/>
        <v>30595.980000000003</v>
      </c>
      <c r="Q125" s="171"/>
      <c r="R125" s="171"/>
      <c r="S125" s="171"/>
    </row>
    <row r="126" spans="1:19" s="1" customFormat="1" ht="31.5">
      <c r="A126" s="68" t="s">
        <v>231</v>
      </c>
      <c r="B126" s="66" t="s">
        <v>227</v>
      </c>
      <c r="C126" s="112" t="s">
        <v>9</v>
      </c>
      <c r="D126" s="70"/>
      <c r="E126" s="70"/>
      <c r="F126" s="19" t="s">
        <v>313</v>
      </c>
      <c r="G126" s="13"/>
      <c r="H126" s="19">
        <v>300</v>
      </c>
      <c r="I126" s="8"/>
      <c r="J126" s="69">
        <v>5099.33</v>
      </c>
      <c r="K126" s="69">
        <v>5099.33</v>
      </c>
      <c r="L126" s="69">
        <v>5099.33</v>
      </c>
      <c r="M126" s="69">
        <v>5099.33</v>
      </c>
      <c r="N126" s="69">
        <v>5099.33</v>
      </c>
      <c r="O126" s="69">
        <v>5099.33</v>
      </c>
      <c r="P126" s="129">
        <f t="shared" si="28"/>
        <v>30595.980000000003</v>
      </c>
      <c r="Q126" s="171"/>
      <c r="R126" s="171"/>
      <c r="S126" s="171"/>
    </row>
    <row r="127" spans="1:19" s="1" customFormat="1" ht="102" customHeight="1">
      <c r="A127" s="127" t="s">
        <v>232</v>
      </c>
      <c r="B127" s="130" t="s">
        <v>306</v>
      </c>
      <c r="C127" s="112" t="s">
        <v>254</v>
      </c>
      <c r="D127" s="70"/>
      <c r="E127" s="70"/>
      <c r="F127" s="19"/>
      <c r="G127" s="13"/>
      <c r="H127" s="19"/>
      <c r="I127" s="6"/>
      <c r="J127" s="129">
        <f aca="true" t="shared" si="30" ref="J127:O127">J128</f>
        <v>3279.97</v>
      </c>
      <c r="K127" s="129">
        <f t="shared" si="30"/>
        <v>3279.97</v>
      </c>
      <c r="L127" s="129">
        <f t="shared" si="30"/>
        <v>3279.97</v>
      </c>
      <c r="M127" s="129">
        <f t="shared" si="30"/>
        <v>3279.97</v>
      </c>
      <c r="N127" s="129">
        <f t="shared" si="30"/>
        <v>3279.97</v>
      </c>
      <c r="O127" s="129">
        <f t="shared" si="30"/>
        <v>3279.97</v>
      </c>
      <c r="P127" s="129">
        <f t="shared" si="28"/>
        <v>19679.82</v>
      </c>
      <c r="Q127" s="171"/>
      <c r="R127" s="171"/>
      <c r="S127" s="171"/>
    </row>
    <row r="128" spans="1:19" s="1" customFormat="1" ht="21" customHeight="1">
      <c r="A128" s="249" t="s">
        <v>233</v>
      </c>
      <c r="B128" s="252" t="s">
        <v>227</v>
      </c>
      <c r="C128" s="255" t="s">
        <v>9</v>
      </c>
      <c r="D128" s="258"/>
      <c r="E128" s="258"/>
      <c r="F128" s="209" t="s">
        <v>313</v>
      </c>
      <c r="G128" s="194"/>
      <c r="H128" s="19">
        <v>200</v>
      </c>
      <c r="I128" s="8"/>
      <c r="J128" s="243">
        <v>3279.97</v>
      </c>
      <c r="K128" s="243">
        <v>3279.97</v>
      </c>
      <c r="L128" s="243">
        <v>3279.97</v>
      </c>
      <c r="M128" s="243">
        <v>3279.97</v>
      </c>
      <c r="N128" s="243">
        <v>3279.97</v>
      </c>
      <c r="O128" s="243">
        <v>3279.97</v>
      </c>
      <c r="P128" s="246">
        <f t="shared" si="28"/>
        <v>19679.82</v>
      </c>
      <c r="Q128" s="171"/>
      <c r="R128" s="171"/>
      <c r="S128" s="171"/>
    </row>
    <row r="129" spans="1:19" s="1" customFormat="1" ht="21" customHeight="1">
      <c r="A129" s="251"/>
      <c r="B129" s="254"/>
      <c r="C129" s="257"/>
      <c r="D129" s="260"/>
      <c r="E129" s="260"/>
      <c r="F129" s="211"/>
      <c r="G129" s="196"/>
      <c r="H129" s="19">
        <v>300</v>
      </c>
      <c r="I129" s="8"/>
      <c r="J129" s="245"/>
      <c r="K129" s="245"/>
      <c r="L129" s="245"/>
      <c r="M129" s="245"/>
      <c r="N129" s="245"/>
      <c r="O129" s="245"/>
      <c r="P129" s="248"/>
      <c r="Q129" s="171"/>
      <c r="R129" s="171"/>
      <c r="S129" s="171"/>
    </row>
    <row r="130" spans="1:19" s="1" customFormat="1" ht="71.25" customHeight="1">
      <c r="A130" s="127" t="s">
        <v>234</v>
      </c>
      <c r="B130" s="130" t="s">
        <v>307</v>
      </c>
      <c r="C130" s="112" t="s">
        <v>254</v>
      </c>
      <c r="D130" s="70"/>
      <c r="E130" s="70"/>
      <c r="F130" s="19"/>
      <c r="G130" s="13"/>
      <c r="H130" s="19"/>
      <c r="I130" s="6"/>
      <c r="J130" s="129">
        <f aca="true" t="shared" si="31" ref="J130:O130">J131</f>
        <v>1198.42</v>
      </c>
      <c r="K130" s="129">
        <f t="shared" si="31"/>
        <v>1198.42</v>
      </c>
      <c r="L130" s="129">
        <f t="shared" si="31"/>
        <v>1198.42</v>
      </c>
      <c r="M130" s="129">
        <f t="shared" si="31"/>
        <v>1198.42</v>
      </c>
      <c r="N130" s="129">
        <f t="shared" si="31"/>
        <v>1198.42</v>
      </c>
      <c r="O130" s="129">
        <f t="shared" si="31"/>
        <v>1198.42</v>
      </c>
      <c r="P130" s="129">
        <f t="shared" si="28"/>
        <v>7190.52</v>
      </c>
      <c r="Q130" s="171"/>
      <c r="R130" s="171"/>
      <c r="S130" s="171"/>
    </row>
    <row r="131" spans="1:19" s="1" customFormat="1" ht="27" customHeight="1">
      <c r="A131" s="249" t="s">
        <v>235</v>
      </c>
      <c r="B131" s="252" t="s">
        <v>227</v>
      </c>
      <c r="C131" s="255" t="s">
        <v>9</v>
      </c>
      <c r="D131" s="258"/>
      <c r="E131" s="258"/>
      <c r="F131" s="209" t="s">
        <v>303</v>
      </c>
      <c r="G131" s="194"/>
      <c r="H131" s="19">
        <v>100</v>
      </c>
      <c r="I131" s="8" t="s">
        <v>290</v>
      </c>
      <c r="J131" s="243">
        <v>1198.42</v>
      </c>
      <c r="K131" s="243">
        <v>1198.42</v>
      </c>
      <c r="L131" s="243">
        <v>1198.42</v>
      </c>
      <c r="M131" s="243">
        <v>1198.42</v>
      </c>
      <c r="N131" s="243">
        <v>1198.42</v>
      </c>
      <c r="O131" s="243">
        <v>1198.42</v>
      </c>
      <c r="P131" s="246">
        <f t="shared" si="28"/>
        <v>7190.52</v>
      </c>
      <c r="Q131" s="171"/>
      <c r="R131" s="171"/>
      <c r="S131" s="171"/>
    </row>
    <row r="132" spans="1:19" s="1" customFormat="1" ht="25.5" customHeight="1">
      <c r="A132" s="251"/>
      <c r="B132" s="254"/>
      <c r="C132" s="257"/>
      <c r="D132" s="260"/>
      <c r="E132" s="260"/>
      <c r="F132" s="211"/>
      <c r="G132" s="196"/>
      <c r="H132" s="19">
        <v>200</v>
      </c>
      <c r="I132" s="8"/>
      <c r="J132" s="245"/>
      <c r="K132" s="245"/>
      <c r="L132" s="245"/>
      <c r="M132" s="245"/>
      <c r="N132" s="245"/>
      <c r="O132" s="245"/>
      <c r="P132" s="248"/>
      <c r="Q132" s="171"/>
      <c r="R132" s="171"/>
      <c r="S132" s="171"/>
    </row>
    <row r="133" spans="1:19" s="1" customFormat="1" ht="47.25">
      <c r="A133" s="127" t="s">
        <v>236</v>
      </c>
      <c r="B133" s="130" t="s">
        <v>308</v>
      </c>
      <c r="C133" s="112" t="s">
        <v>254</v>
      </c>
      <c r="D133" s="70"/>
      <c r="E133" s="70"/>
      <c r="F133" s="19"/>
      <c r="G133" s="13"/>
      <c r="H133" s="19"/>
      <c r="I133" s="6"/>
      <c r="J133" s="129">
        <f aca="true" t="shared" si="32" ref="J133:O133">J134</f>
        <v>435</v>
      </c>
      <c r="K133" s="129">
        <f t="shared" si="32"/>
        <v>142.5</v>
      </c>
      <c r="L133" s="129">
        <f t="shared" si="32"/>
        <v>142.5</v>
      </c>
      <c r="M133" s="129">
        <f t="shared" si="32"/>
        <v>142.5</v>
      </c>
      <c r="N133" s="129">
        <f t="shared" si="32"/>
        <v>142.5</v>
      </c>
      <c r="O133" s="129">
        <f t="shared" si="32"/>
        <v>142.5</v>
      </c>
      <c r="P133" s="129">
        <f t="shared" si="28"/>
        <v>1147.5</v>
      </c>
      <c r="Q133" s="171"/>
      <c r="R133" s="171"/>
      <c r="S133" s="171"/>
    </row>
    <row r="134" spans="1:19" s="1" customFormat="1" ht="31.5">
      <c r="A134" s="68" t="s">
        <v>237</v>
      </c>
      <c r="B134" s="66" t="s">
        <v>227</v>
      </c>
      <c r="C134" s="112" t="s">
        <v>9</v>
      </c>
      <c r="D134" s="70"/>
      <c r="E134" s="70"/>
      <c r="F134" s="19" t="s">
        <v>313</v>
      </c>
      <c r="G134" s="13"/>
      <c r="H134" s="19">
        <v>300</v>
      </c>
      <c r="I134" s="8" t="s">
        <v>291</v>
      </c>
      <c r="J134" s="69">
        <v>435</v>
      </c>
      <c r="K134" s="13">
        <v>142.5</v>
      </c>
      <c r="L134" s="13">
        <v>142.5</v>
      </c>
      <c r="M134" s="13">
        <v>142.5</v>
      </c>
      <c r="N134" s="13">
        <v>142.5</v>
      </c>
      <c r="O134" s="13">
        <v>142.5</v>
      </c>
      <c r="P134" s="129">
        <f t="shared" si="28"/>
        <v>1147.5</v>
      </c>
      <c r="Q134" s="171"/>
      <c r="R134" s="171"/>
      <c r="S134" s="171"/>
    </row>
    <row r="135" spans="1:19" s="1" customFormat="1" ht="141.75">
      <c r="A135" s="127" t="s">
        <v>238</v>
      </c>
      <c r="B135" s="130" t="s">
        <v>309</v>
      </c>
      <c r="C135" s="112" t="s">
        <v>254</v>
      </c>
      <c r="D135" s="70"/>
      <c r="E135" s="70"/>
      <c r="F135" s="19"/>
      <c r="G135" s="13"/>
      <c r="H135" s="19"/>
      <c r="I135" s="6"/>
      <c r="J135" s="129">
        <f aca="true" t="shared" si="33" ref="J135:O135">J136</f>
        <v>2534.55</v>
      </c>
      <c r="K135" s="129">
        <f t="shared" si="33"/>
        <v>2534.55</v>
      </c>
      <c r="L135" s="129">
        <f t="shared" si="33"/>
        <v>2534.55</v>
      </c>
      <c r="M135" s="129">
        <f t="shared" si="33"/>
        <v>2534.55</v>
      </c>
      <c r="N135" s="129">
        <f t="shared" si="33"/>
        <v>2534.55</v>
      </c>
      <c r="O135" s="129">
        <f t="shared" si="33"/>
        <v>2534.55</v>
      </c>
      <c r="P135" s="129">
        <f t="shared" si="28"/>
        <v>15207.3</v>
      </c>
      <c r="Q135" s="171"/>
      <c r="R135" s="171"/>
      <c r="S135" s="171"/>
    </row>
    <row r="136" spans="1:19" s="1" customFormat="1" ht="24" customHeight="1">
      <c r="A136" s="249" t="s">
        <v>239</v>
      </c>
      <c r="B136" s="252" t="s">
        <v>227</v>
      </c>
      <c r="C136" s="255" t="s">
        <v>9</v>
      </c>
      <c r="D136" s="258"/>
      <c r="E136" s="258"/>
      <c r="F136" s="209" t="s">
        <v>199</v>
      </c>
      <c r="G136" s="194"/>
      <c r="H136" s="19">
        <v>100</v>
      </c>
      <c r="I136" s="8" t="s">
        <v>292</v>
      </c>
      <c r="J136" s="243">
        <v>2534.55</v>
      </c>
      <c r="K136" s="243">
        <v>2534.55</v>
      </c>
      <c r="L136" s="243">
        <v>2534.55</v>
      </c>
      <c r="M136" s="243">
        <v>2534.55</v>
      </c>
      <c r="N136" s="243">
        <v>2534.55</v>
      </c>
      <c r="O136" s="243">
        <v>2534.55</v>
      </c>
      <c r="P136" s="246">
        <f t="shared" si="28"/>
        <v>15207.3</v>
      </c>
      <c r="Q136" s="171"/>
      <c r="R136" s="171"/>
      <c r="S136" s="171"/>
    </row>
    <row r="137" spans="1:19" s="1" customFormat="1" ht="21" customHeight="1">
      <c r="A137" s="251"/>
      <c r="B137" s="254"/>
      <c r="C137" s="257"/>
      <c r="D137" s="260"/>
      <c r="E137" s="260"/>
      <c r="F137" s="211"/>
      <c r="G137" s="196"/>
      <c r="H137" s="19">
        <v>300</v>
      </c>
      <c r="I137" s="8"/>
      <c r="J137" s="245"/>
      <c r="K137" s="245"/>
      <c r="L137" s="245"/>
      <c r="M137" s="245"/>
      <c r="N137" s="245"/>
      <c r="O137" s="245"/>
      <c r="P137" s="248"/>
      <c r="Q137" s="171"/>
      <c r="R137" s="171"/>
      <c r="S137" s="171"/>
    </row>
    <row r="138" spans="1:19" s="1" customFormat="1" ht="141.75">
      <c r="A138" s="127" t="s">
        <v>240</v>
      </c>
      <c r="B138" s="128" t="s">
        <v>310</v>
      </c>
      <c r="C138" s="112" t="s">
        <v>255</v>
      </c>
      <c r="D138" s="70"/>
      <c r="E138" s="70"/>
      <c r="F138" s="19"/>
      <c r="G138" s="13"/>
      <c r="H138" s="19"/>
      <c r="I138" s="6"/>
      <c r="J138" s="129">
        <f aca="true" t="shared" si="34" ref="J138:O138">J139+J140+J141</f>
        <v>71466.82</v>
      </c>
      <c r="K138" s="129">
        <f t="shared" si="34"/>
        <v>70037.48</v>
      </c>
      <c r="L138" s="129">
        <f t="shared" si="34"/>
        <v>70037.48</v>
      </c>
      <c r="M138" s="129">
        <f t="shared" si="34"/>
        <v>70037.48</v>
      </c>
      <c r="N138" s="129">
        <f t="shared" si="34"/>
        <v>70037.48</v>
      </c>
      <c r="O138" s="129">
        <f t="shared" si="34"/>
        <v>70037.48</v>
      </c>
      <c r="P138" s="129">
        <f t="shared" si="28"/>
        <v>421654.2199999999</v>
      </c>
      <c r="Q138" s="171"/>
      <c r="R138" s="171"/>
      <c r="S138" s="171"/>
    </row>
    <row r="139" spans="1:19" s="1" customFormat="1" ht="94.5" customHeight="1">
      <c r="A139" s="68" t="s">
        <v>241</v>
      </c>
      <c r="B139" s="66" t="s">
        <v>242</v>
      </c>
      <c r="C139" s="112" t="s">
        <v>127</v>
      </c>
      <c r="D139" s="70"/>
      <c r="E139" s="70"/>
      <c r="F139" s="19" t="s">
        <v>199</v>
      </c>
      <c r="G139" s="13"/>
      <c r="H139" s="19">
        <v>100</v>
      </c>
      <c r="I139" s="6" t="s">
        <v>293</v>
      </c>
      <c r="J139" s="69">
        <v>30754.21</v>
      </c>
      <c r="K139" s="69">
        <v>30386.46</v>
      </c>
      <c r="L139" s="69">
        <v>30386.46</v>
      </c>
      <c r="M139" s="69">
        <v>30386.46</v>
      </c>
      <c r="N139" s="69">
        <v>30386.46</v>
      </c>
      <c r="O139" s="69">
        <v>30386.46</v>
      </c>
      <c r="P139" s="129">
        <f t="shared" si="28"/>
        <v>182686.50999999998</v>
      </c>
      <c r="Q139" s="171"/>
      <c r="R139" s="171"/>
      <c r="S139" s="171"/>
    </row>
    <row r="140" spans="1:19" s="1" customFormat="1" ht="63">
      <c r="A140" s="68" t="s">
        <v>243</v>
      </c>
      <c r="B140" s="66" t="s">
        <v>225</v>
      </c>
      <c r="C140" s="112" t="s">
        <v>127</v>
      </c>
      <c r="D140" s="70"/>
      <c r="E140" s="70"/>
      <c r="F140" s="19" t="s">
        <v>186</v>
      </c>
      <c r="G140" s="13"/>
      <c r="H140" s="19">
        <v>200</v>
      </c>
      <c r="I140" s="6" t="s">
        <v>294</v>
      </c>
      <c r="J140" s="69">
        <v>243.11</v>
      </c>
      <c r="K140" s="69">
        <v>424.8</v>
      </c>
      <c r="L140" s="69">
        <v>424.8</v>
      </c>
      <c r="M140" s="69">
        <v>424.8</v>
      </c>
      <c r="N140" s="69">
        <v>424.8</v>
      </c>
      <c r="O140" s="69">
        <v>424.8</v>
      </c>
      <c r="P140" s="129">
        <f t="shared" si="28"/>
        <v>2367.11</v>
      </c>
      <c r="Q140" s="171"/>
      <c r="R140" s="171"/>
      <c r="S140" s="171"/>
    </row>
    <row r="141" spans="1:19" s="1" customFormat="1" ht="47.25">
      <c r="A141" s="68" t="s">
        <v>244</v>
      </c>
      <c r="B141" s="66" t="s">
        <v>229</v>
      </c>
      <c r="C141" s="112" t="s">
        <v>9</v>
      </c>
      <c r="D141" s="70"/>
      <c r="E141" s="70"/>
      <c r="F141" s="19" t="s">
        <v>186</v>
      </c>
      <c r="G141" s="13"/>
      <c r="H141" s="19">
        <v>600</v>
      </c>
      <c r="I141" s="6" t="s">
        <v>295</v>
      </c>
      <c r="J141" s="69">
        <v>40469.5</v>
      </c>
      <c r="K141" s="69">
        <v>39226.22</v>
      </c>
      <c r="L141" s="69">
        <v>39226.22</v>
      </c>
      <c r="M141" s="69">
        <v>39226.22</v>
      </c>
      <c r="N141" s="69">
        <v>39226.22</v>
      </c>
      <c r="O141" s="69">
        <v>39226.22</v>
      </c>
      <c r="P141" s="129">
        <f t="shared" si="28"/>
        <v>236600.6</v>
      </c>
      <c r="Q141" s="171"/>
      <c r="R141" s="171"/>
      <c r="S141" s="171"/>
    </row>
    <row r="142" spans="1:19" s="1" customFormat="1" ht="167.25" customHeight="1">
      <c r="A142" s="127" t="s">
        <v>245</v>
      </c>
      <c r="B142" s="130" t="s">
        <v>311</v>
      </c>
      <c r="C142" s="112" t="s">
        <v>255</v>
      </c>
      <c r="D142" s="70"/>
      <c r="E142" s="70"/>
      <c r="F142" s="19"/>
      <c r="G142" s="13"/>
      <c r="H142" s="19"/>
      <c r="I142" s="6"/>
      <c r="J142" s="129">
        <f aca="true" t="shared" si="35" ref="J142:O142">J143</f>
        <v>7279.36</v>
      </c>
      <c r="K142" s="129">
        <f t="shared" si="35"/>
        <v>7279.36</v>
      </c>
      <c r="L142" s="129">
        <f t="shared" si="35"/>
        <v>7279.36</v>
      </c>
      <c r="M142" s="129">
        <f t="shared" si="35"/>
        <v>7279.36</v>
      </c>
      <c r="N142" s="129">
        <f t="shared" si="35"/>
        <v>7279.36</v>
      </c>
      <c r="O142" s="129">
        <f t="shared" si="35"/>
        <v>7279.36</v>
      </c>
      <c r="P142" s="129">
        <f t="shared" si="28"/>
        <v>43676.159999999996</v>
      </c>
      <c r="Q142" s="171"/>
      <c r="R142" s="171"/>
      <c r="S142" s="171"/>
    </row>
    <row r="143" spans="1:19" s="1" customFormat="1" ht="24" customHeight="1">
      <c r="A143" s="249" t="s">
        <v>246</v>
      </c>
      <c r="B143" s="252" t="s">
        <v>227</v>
      </c>
      <c r="C143" s="255" t="s">
        <v>66</v>
      </c>
      <c r="D143" s="258"/>
      <c r="E143" s="258"/>
      <c r="F143" s="209" t="s">
        <v>200</v>
      </c>
      <c r="G143" s="194"/>
      <c r="H143" s="19">
        <v>100</v>
      </c>
      <c r="I143" s="6" t="s">
        <v>296</v>
      </c>
      <c r="J143" s="243">
        <v>7279.36</v>
      </c>
      <c r="K143" s="243">
        <v>7279.36</v>
      </c>
      <c r="L143" s="243">
        <v>7279.36</v>
      </c>
      <c r="M143" s="243">
        <v>7279.36</v>
      </c>
      <c r="N143" s="243">
        <v>7279.36</v>
      </c>
      <c r="O143" s="243">
        <v>7279.36</v>
      </c>
      <c r="P143" s="246">
        <f t="shared" si="28"/>
        <v>43676.159999999996</v>
      </c>
      <c r="Q143" s="171"/>
      <c r="R143" s="171"/>
      <c r="S143" s="171"/>
    </row>
    <row r="144" spans="1:19" s="1" customFormat="1" ht="22.5" customHeight="1">
      <c r="A144" s="250"/>
      <c r="B144" s="253"/>
      <c r="C144" s="256"/>
      <c r="D144" s="259"/>
      <c r="E144" s="259"/>
      <c r="F144" s="210"/>
      <c r="G144" s="195"/>
      <c r="H144" s="19">
        <v>300</v>
      </c>
      <c r="I144" s="6"/>
      <c r="J144" s="244"/>
      <c r="K144" s="244"/>
      <c r="L144" s="244"/>
      <c r="M144" s="244"/>
      <c r="N144" s="244"/>
      <c r="O144" s="244"/>
      <c r="P144" s="247"/>
      <c r="Q144" s="171"/>
      <c r="R144" s="171"/>
      <c r="S144" s="171"/>
    </row>
    <row r="145" spans="1:19" s="1" customFormat="1" ht="22.5" customHeight="1">
      <c r="A145" s="251"/>
      <c r="B145" s="254"/>
      <c r="C145" s="257"/>
      <c r="D145" s="260"/>
      <c r="E145" s="260"/>
      <c r="F145" s="211"/>
      <c r="G145" s="196"/>
      <c r="H145" s="19">
        <v>600</v>
      </c>
      <c r="I145" s="6"/>
      <c r="J145" s="245"/>
      <c r="K145" s="245"/>
      <c r="L145" s="245"/>
      <c r="M145" s="245"/>
      <c r="N145" s="245"/>
      <c r="O145" s="245"/>
      <c r="P145" s="248"/>
      <c r="Q145" s="171"/>
      <c r="R145" s="171"/>
      <c r="S145" s="171"/>
    </row>
    <row r="146" spans="1:19" s="1" customFormat="1" ht="157.5">
      <c r="A146" s="127" t="s">
        <v>247</v>
      </c>
      <c r="B146" s="131" t="s">
        <v>312</v>
      </c>
      <c r="C146" s="112" t="s">
        <v>255</v>
      </c>
      <c r="D146" s="70"/>
      <c r="E146" s="70"/>
      <c r="F146" s="19"/>
      <c r="G146" s="13"/>
      <c r="H146" s="19"/>
      <c r="I146" s="6"/>
      <c r="J146" s="129">
        <f aca="true" t="shared" si="36" ref="J146:O146">J147+J148+J149</f>
        <v>201494.01</v>
      </c>
      <c r="K146" s="129">
        <f t="shared" si="36"/>
        <v>197339.49</v>
      </c>
      <c r="L146" s="129">
        <f t="shared" si="36"/>
        <v>197339.49</v>
      </c>
      <c r="M146" s="129">
        <f t="shared" si="36"/>
        <v>197339.49</v>
      </c>
      <c r="N146" s="129">
        <f t="shared" si="36"/>
        <v>197339.49</v>
      </c>
      <c r="O146" s="129">
        <f t="shared" si="36"/>
        <v>197339.49</v>
      </c>
      <c r="P146" s="129">
        <f t="shared" si="28"/>
        <v>1188191.46</v>
      </c>
      <c r="Q146" s="171"/>
      <c r="R146" s="171"/>
      <c r="S146" s="171"/>
    </row>
    <row r="147" spans="1:19" s="1" customFormat="1" ht="94.5" customHeight="1">
      <c r="A147" s="68" t="s">
        <v>248</v>
      </c>
      <c r="B147" s="66" t="s">
        <v>242</v>
      </c>
      <c r="C147" s="112" t="s">
        <v>66</v>
      </c>
      <c r="D147" s="70"/>
      <c r="E147" s="70"/>
      <c r="F147" s="19" t="s">
        <v>200</v>
      </c>
      <c r="G147" s="13"/>
      <c r="H147" s="19">
        <v>100</v>
      </c>
      <c r="I147" s="6" t="s">
        <v>297</v>
      </c>
      <c r="J147" s="69">
        <v>112245.75</v>
      </c>
      <c r="K147" s="69">
        <v>127922.13</v>
      </c>
      <c r="L147" s="69">
        <v>127922.13</v>
      </c>
      <c r="M147" s="69">
        <v>127922.13</v>
      </c>
      <c r="N147" s="69">
        <v>127922.13</v>
      </c>
      <c r="O147" s="69">
        <v>127922.13</v>
      </c>
      <c r="P147" s="129">
        <f t="shared" si="28"/>
        <v>751856.4</v>
      </c>
      <c r="Q147" s="171"/>
      <c r="R147" s="171"/>
      <c r="S147" s="171"/>
    </row>
    <row r="148" spans="1:19" s="1" customFormat="1" ht="52.5" customHeight="1">
      <c r="A148" s="68" t="s">
        <v>249</v>
      </c>
      <c r="B148" s="66" t="s">
        <v>225</v>
      </c>
      <c r="C148" s="112" t="s">
        <v>66</v>
      </c>
      <c r="D148" s="70"/>
      <c r="E148" s="70"/>
      <c r="F148" s="19" t="s">
        <v>200</v>
      </c>
      <c r="G148" s="13"/>
      <c r="H148" s="19">
        <v>200</v>
      </c>
      <c r="I148" s="6" t="s">
        <v>298</v>
      </c>
      <c r="J148" s="69">
        <v>1234.27</v>
      </c>
      <c r="K148" s="69">
        <v>733.56</v>
      </c>
      <c r="L148" s="69">
        <v>733.56</v>
      </c>
      <c r="M148" s="69">
        <v>733.56</v>
      </c>
      <c r="N148" s="69">
        <v>733.56</v>
      </c>
      <c r="O148" s="69">
        <v>733.56</v>
      </c>
      <c r="P148" s="129">
        <f t="shared" si="28"/>
        <v>4902.07</v>
      </c>
      <c r="Q148" s="171"/>
      <c r="R148" s="171"/>
      <c r="S148" s="171"/>
    </row>
    <row r="149" spans="1:19" s="1" customFormat="1" ht="55.5" customHeight="1">
      <c r="A149" s="68" t="s">
        <v>250</v>
      </c>
      <c r="B149" s="66" t="s">
        <v>229</v>
      </c>
      <c r="C149" s="112" t="s">
        <v>66</v>
      </c>
      <c r="D149" s="70"/>
      <c r="E149" s="70"/>
      <c r="F149" s="19" t="s">
        <v>200</v>
      </c>
      <c r="G149" s="13"/>
      <c r="H149" s="19">
        <v>600</v>
      </c>
      <c r="I149" s="6" t="s">
        <v>299</v>
      </c>
      <c r="J149" s="69">
        <v>88013.99</v>
      </c>
      <c r="K149" s="69">
        <v>68683.8</v>
      </c>
      <c r="L149" s="69">
        <v>68683.8</v>
      </c>
      <c r="M149" s="69">
        <v>68683.8</v>
      </c>
      <c r="N149" s="69">
        <v>68683.8</v>
      </c>
      <c r="O149" s="69">
        <v>68683.8</v>
      </c>
      <c r="P149" s="129">
        <f t="shared" si="28"/>
        <v>431432.99</v>
      </c>
      <c r="Q149" s="171"/>
      <c r="R149" s="171"/>
      <c r="S149" s="171"/>
    </row>
    <row r="150" spans="1:19" s="1" customFormat="1" ht="15.75">
      <c r="A150" s="44"/>
      <c r="B150" s="7"/>
      <c r="F150" s="140"/>
      <c r="G150" s="141"/>
      <c r="H150" s="140"/>
      <c r="I150" s="141"/>
      <c r="J150" s="141"/>
      <c r="K150" s="141"/>
      <c r="L150" s="141"/>
      <c r="M150" s="141"/>
      <c r="N150" s="141"/>
      <c r="O150" s="141"/>
      <c r="P150" s="141"/>
      <c r="Q150" s="171"/>
      <c r="R150" s="171"/>
      <c r="S150" s="171"/>
    </row>
    <row r="151" spans="1:19" s="1" customFormat="1" ht="15.75">
      <c r="A151" s="44"/>
      <c r="B151" s="7"/>
      <c r="F151" s="140"/>
      <c r="G151" s="141"/>
      <c r="H151" s="140"/>
      <c r="I151" s="141"/>
      <c r="J151" s="141"/>
      <c r="K151" s="141"/>
      <c r="L151" s="141"/>
      <c r="M151" s="141"/>
      <c r="N151" s="141"/>
      <c r="O151" s="141"/>
      <c r="P151" s="141"/>
      <c r="Q151" s="171"/>
      <c r="R151" s="171"/>
      <c r="S151" s="171"/>
    </row>
    <row r="152" spans="1:19" s="1" customFormat="1" ht="15.75">
      <c r="A152" s="44"/>
      <c r="B152" s="7"/>
      <c r="F152" s="140"/>
      <c r="G152" s="141"/>
      <c r="H152" s="140"/>
      <c r="I152" s="141"/>
      <c r="J152" s="141"/>
      <c r="K152" s="141"/>
      <c r="L152" s="141"/>
      <c r="M152" s="141"/>
      <c r="N152" s="141"/>
      <c r="O152" s="141"/>
      <c r="P152" s="141"/>
      <c r="Q152" s="171"/>
      <c r="R152" s="171"/>
      <c r="S152" s="171"/>
    </row>
    <row r="153" spans="1:19" s="1" customFormat="1" ht="15.75">
      <c r="A153" s="44"/>
      <c r="B153" s="7"/>
      <c r="F153" s="140"/>
      <c r="G153" s="141"/>
      <c r="H153" s="140"/>
      <c r="I153" s="141"/>
      <c r="J153" s="141"/>
      <c r="K153" s="141"/>
      <c r="L153" s="141"/>
      <c r="M153" s="141"/>
      <c r="N153" s="141"/>
      <c r="O153" s="141"/>
      <c r="P153" s="141"/>
      <c r="Q153" s="171"/>
      <c r="R153" s="171"/>
      <c r="S153" s="171"/>
    </row>
    <row r="154" spans="1:19" s="1" customFormat="1" ht="15.75">
      <c r="A154" s="44"/>
      <c r="B154" s="7"/>
      <c r="F154" s="140"/>
      <c r="G154" s="141"/>
      <c r="H154" s="140"/>
      <c r="I154" s="141"/>
      <c r="J154" s="141"/>
      <c r="K154" s="141"/>
      <c r="L154" s="141"/>
      <c r="M154" s="141"/>
      <c r="N154" s="141"/>
      <c r="O154" s="141"/>
      <c r="P154" s="141"/>
      <c r="Q154" s="171"/>
      <c r="R154" s="171"/>
      <c r="S154" s="171"/>
    </row>
    <row r="155" spans="1:19" s="1" customFormat="1" ht="15.75">
      <c r="A155" s="44"/>
      <c r="B155" s="7"/>
      <c r="F155" s="140"/>
      <c r="G155" s="141"/>
      <c r="H155" s="140"/>
      <c r="I155" s="141"/>
      <c r="J155" s="141"/>
      <c r="K155" s="141"/>
      <c r="L155" s="141"/>
      <c r="M155" s="141"/>
      <c r="N155" s="141"/>
      <c r="O155" s="141"/>
      <c r="P155" s="141"/>
      <c r="Q155" s="171"/>
      <c r="R155" s="171"/>
      <c r="S155" s="171"/>
    </row>
    <row r="156" spans="1:19" s="1" customFormat="1" ht="15.75">
      <c r="A156" s="44"/>
      <c r="B156" s="7"/>
      <c r="F156" s="140"/>
      <c r="G156" s="141"/>
      <c r="H156" s="140"/>
      <c r="I156" s="141"/>
      <c r="J156" s="141"/>
      <c r="K156" s="141"/>
      <c r="L156" s="141"/>
      <c r="M156" s="141"/>
      <c r="N156" s="141"/>
      <c r="O156" s="141"/>
      <c r="P156" s="141"/>
      <c r="Q156" s="171"/>
      <c r="R156" s="171"/>
      <c r="S156" s="171"/>
    </row>
    <row r="157" spans="1:19" s="1" customFormat="1" ht="15.75">
      <c r="A157" s="44"/>
      <c r="B157" s="7"/>
      <c r="F157" s="140"/>
      <c r="G157" s="141"/>
      <c r="H157" s="140"/>
      <c r="I157" s="141"/>
      <c r="J157" s="141"/>
      <c r="K157" s="141"/>
      <c r="L157" s="141"/>
      <c r="M157" s="141"/>
      <c r="N157" s="141"/>
      <c r="O157" s="141"/>
      <c r="P157" s="141"/>
      <c r="Q157" s="171"/>
      <c r="R157" s="171"/>
      <c r="S157" s="171"/>
    </row>
  </sheetData>
  <sheetProtection/>
  <mergeCells count="235">
    <mergeCell ref="P106:P108"/>
    <mergeCell ref="B23:B24"/>
    <mergeCell ref="C23:C24"/>
    <mergeCell ref="C25:C27"/>
    <mergeCell ref="K106:K108"/>
    <mergeCell ref="L106:L108"/>
    <mergeCell ref="M106:M108"/>
    <mergeCell ref="N106:N108"/>
    <mergeCell ref="P102:P104"/>
    <mergeCell ref="E106:E108"/>
    <mergeCell ref="A106:A108"/>
    <mergeCell ref="B106:B108"/>
    <mergeCell ref="C106:C108"/>
    <mergeCell ref="D106:D108"/>
    <mergeCell ref="F106:F108"/>
    <mergeCell ref="G106:G108"/>
    <mergeCell ref="J106:J108"/>
    <mergeCell ref="O106:O108"/>
    <mergeCell ref="L102:L104"/>
    <mergeCell ref="M102:M104"/>
    <mergeCell ref="N102:N104"/>
    <mergeCell ref="O102:O104"/>
    <mergeCell ref="O98:O100"/>
    <mergeCell ref="L98:L100"/>
    <mergeCell ref="M98:M100"/>
    <mergeCell ref="N98:N100"/>
    <mergeCell ref="E102:E104"/>
    <mergeCell ref="F102:F104"/>
    <mergeCell ref="G102:G104"/>
    <mergeCell ref="K98:K100"/>
    <mergeCell ref="J102:J104"/>
    <mergeCell ref="K102:K104"/>
    <mergeCell ref="A102:A104"/>
    <mergeCell ref="B102:B104"/>
    <mergeCell ref="C102:C104"/>
    <mergeCell ref="D102:D104"/>
    <mergeCell ref="P92:P94"/>
    <mergeCell ref="A98:A100"/>
    <mergeCell ref="B98:B100"/>
    <mergeCell ref="C98:C100"/>
    <mergeCell ref="D98:D100"/>
    <mergeCell ref="E98:E100"/>
    <mergeCell ref="F98:F100"/>
    <mergeCell ref="G98:G100"/>
    <mergeCell ref="J98:J100"/>
    <mergeCell ref="P98:P100"/>
    <mergeCell ref="L92:L94"/>
    <mergeCell ref="M92:M94"/>
    <mergeCell ref="N92:N94"/>
    <mergeCell ref="O92:O94"/>
    <mergeCell ref="P82:P84"/>
    <mergeCell ref="A92:A94"/>
    <mergeCell ref="B92:B94"/>
    <mergeCell ref="C92:C94"/>
    <mergeCell ref="D92:D94"/>
    <mergeCell ref="E92:E94"/>
    <mergeCell ref="F92:F94"/>
    <mergeCell ref="G92:G94"/>
    <mergeCell ref="J92:J94"/>
    <mergeCell ref="K92:K94"/>
    <mergeCell ref="L82:L84"/>
    <mergeCell ref="M82:M84"/>
    <mergeCell ref="N82:N84"/>
    <mergeCell ref="O82:O84"/>
    <mergeCell ref="N79:N80"/>
    <mergeCell ref="O79:O80"/>
    <mergeCell ref="P79:P80"/>
    <mergeCell ref="A82:A84"/>
    <mergeCell ref="B82:B84"/>
    <mergeCell ref="C82:C84"/>
    <mergeCell ref="D82:D84"/>
    <mergeCell ref="E82:E84"/>
    <mergeCell ref="J82:J84"/>
    <mergeCell ref="K82:K84"/>
    <mergeCell ref="J79:J80"/>
    <mergeCell ref="K79:K80"/>
    <mergeCell ref="L79:L80"/>
    <mergeCell ref="M79:M80"/>
    <mergeCell ref="J77:J78"/>
    <mergeCell ref="K77:K78"/>
    <mergeCell ref="L77:L78"/>
    <mergeCell ref="M77:M78"/>
    <mergeCell ref="N77:N78"/>
    <mergeCell ref="O77:O78"/>
    <mergeCell ref="P77:P78"/>
    <mergeCell ref="G6:L6"/>
    <mergeCell ref="N32:N33"/>
    <mergeCell ref="O32:O33"/>
    <mergeCell ref="P32:P33"/>
    <mergeCell ref="J56:J58"/>
    <mergeCell ref="K56:K58"/>
    <mergeCell ref="L56:L58"/>
    <mergeCell ref="M56:M58"/>
    <mergeCell ref="N56:N58"/>
    <mergeCell ref="O56:O58"/>
    <mergeCell ref="P56:P58"/>
    <mergeCell ref="J32:J33"/>
    <mergeCell ref="K32:K33"/>
    <mergeCell ref="L32:L33"/>
    <mergeCell ref="M32:M33"/>
    <mergeCell ref="M25:M27"/>
    <mergeCell ref="N25:N27"/>
    <mergeCell ref="O25:O27"/>
    <mergeCell ref="P25:P27"/>
    <mergeCell ref="N23:N24"/>
    <mergeCell ref="O23:O24"/>
    <mergeCell ref="P23:P24"/>
    <mergeCell ref="D25:D27"/>
    <mergeCell ref="E25:E27"/>
    <mergeCell ref="F25:F27"/>
    <mergeCell ref="G25:G27"/>
    <mergeCell ref="J25:J27"/>
    <mergeCell ref="K25:K27"/>
    <mergeCell ref="L25:L27"/>
    <mergeCell ref="J23:J24"/>
    <mergeCell ref="K23:K24"/>
    <mergeCell ref="L23:L24"/>
    <mergeCell ref="M23:M24"/>
    <mergeCell ref="A10:C10"/>
    <mergeCell ref="A7:A8"/>
    <mergeCell ref="B4:P4"/>
    <mergeCell ref="I7:P7"/>
    <mergeCell ref="C7:C8"/>
    <mergeCell ref="B7:B8"/>
    <mergeCell ref="D7:D8"/>
    <mergeCell ref="F7:H7"/>
    <mergeCell ref="E7:E8"/>
    <mergeCell ref="C5:N5"/>
    <mergeCell ref="G23:G24"/>
    <mergeCell ref="A32:A33"/>
    <mergeCell ref="B32:B33"/>
    <mergeCell ref="C32:C33"/>
    <mergeCell ref="D32:D33"/>
    <mergeCell ref="E32:E33"/>
    <mergeCell ref="F32:F33"/>
    <mergeCell ref="G32:G33"/>
    <mergeCell ref="A25:A27"/>
    <mergeCell ref="B25:B27"/>
    <mergeCell ref="D54:D58"/>
    <mergeCell ref="E54:E58"/>
    <mergeCell ref="A54:A58"/>
    <mergeCell ref="F23:F24"/>
    <mergeCell ref="E23:E24"/>
    <mergeCell ref="A23:A24"/>
    <mergeCell ref="D23:D24"/>
    <mergeCell ref="A73:A74"/>
    <mergeCell ref="B54:B58"/>
    <mergeCell ref="C73:C74"/>
    <mergeCell ref="C56:C58"/>
    <mergeCell ref="C77:C78"/>
    <mergeCell ref="D77:D78"/>
    <mergeCell ref="E77:E78"/>
    <mergeCell ref="B73:B74"/>
    <mergeCell ref="N2:O2"/>
    <mergeCell ref="B79:B80"/>
    <mergeCell ref="A79:A80"/>
    <mergeCell ref="D79:D80"/>
    <mergeCell ref="E79:E80"/>
    <mergeCell ref="C79:C80"/>
    <mergeCell ref="D73:D74"/>
    <mergeCell ref="E73:E74"/>
    <mergeCell ref="A77:A78"/>
    <mergeCell ref="B77:B78"/>
    <mergeCell ref="A128:A129"/>
    <mergeCell ref="B128:B129"/>
    <mergeCell ref="C128:C129"/>
    <mergeCell ref="D128:D129"/>
    <mergeCell ref="E128:E129"/>
    <mergeCell ref="F128:F129"/>
    <mergeCell ref="G128:G129"/>
    <mergeCell ref="J128:J129"/>
    <mergeCell ref="K128:K129"/>
    <mergeCell ref="L128:L129"/>
    <mergeCell ref="M128:M129"/>
    <mergeCell ref="N128:N129"/>
    <mergeCell ref="O128:O129"/>
    <mergeCell ref="P128:P129"/>
    <mergeCell ref="A131:A132"/>
    <mergeCell ref="B131:B132"/>
    <mergeCell ref="C131:C132"/>
    <mergeCell ref="D131:D132"/>
    <mergeCell ref="E131:E132"/>
    <mergeCell ref="F131:F132"/>
    <mergeCell ref="G131:G132"/>
    <mergeCell ref="J131:J132"/>
    <mergeCell ref="K131:K132"/>
    <mergeCell ref="L131:L132"/>
    <mergeCell ref="M131:M132"/>
    <mergeCell ref="P131:P132"/>
    <mergeCell ref="N131:N132"/>
    <mergeCell ref="O131:O132"/>
    <mergeCell ref="A136:A137"/>
    <mergeCell ref="B136:B137"/>
    <mergeCell ref="C136:C137"/>
    <mergeCell ref="D136:D137"/>
    <mergeCell ref="E136:E137"/>
    <mergeCell ref="F136:F137"/>
    <mergeCell ref="G136:G137"/>
    <mergeCell ref="J136:J137"/>
    <mergeCell ref="K136:K137"/>
    <mergeCell ref="L136:L137"/>
    <mergeCell ref="M136:M137"/>
    <mergeCell ref="N136:N137"/>
    <mergeCell ref="O136:O137"/>
    <mergeCell ref="P136:P137"/>
    <mergeCell ref="A143:A145"/>
    <mergeCell ref="B143:B145"/>
    <mergeCell ref="C143:C145"/>
    <mergeCell ref="D143:D145"/>
    <mergeCell ref="E143:E145"/>
    <mergeCell ref="F143:F145"/>
    <mergeCell ref="G143:G145"/>
    <mergeCell ref="J143:J145"/>
    <mergeCell ref="K143:K145"/>
    <mergeCell ref="L143:L145"/>
    <mergeCell ref="M143:M145"/>
    <mergeCell ref="N143:N145"/>
    <mergeCell ref="O143:O145"/>
    <mergeCell ref="P143:P145"/>
    <mergeCell ref="A37:A38"/>
    <mergeCell ref="B37:B38"/>
    <mergeCell ref="C37:C38"/>
    <mergeCell ref="D37:D38"/>
    <mergeCell ref="E37:E38"/>
    <mergeCell ref="F37:F38"/>
    <mergeCell ref="G37:G38"/>
    <mergeCell ref="J37:J38"/>
    <mergeCell ref="O37:O38"/>
    <mergeCell ref="P37:P38"/>
    <mergeCell ref="A40:A43"/>
    <mergeCell ref="B40:B43"/>
    <mergeCell ref="K37:K38"/>
    <mergeCell ref="L37:L38"/>
    <mergeCell ref="M37:M38"/>
    <mergeCell ref="N37:N38"/>
  </mergeCells>
  <printOptions/>
  <pageMargins left="0.61" right="0.21" top="0.29" bottom="0.39" header="0.17" footer="0.2"/>
  <pageSetup fitToHeight="10" fitToWidth="10" horizontalDpi="600" verticalDpi="600" orientation="landscape" paperSize="9" scale="58" r:id="rId1"/>
  <rowBreaks count="3" manualBreakCount="3">
    <brk id="68" max="15" man="1"/>
    <brk id="88" max="15" man="1"/>
    <brk id="10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2016-07-20T04:58:30Z</cp:lastPrinted>
  <dcterms:created xsi:type="dcterms:W3CDTF">1996-10-08T23:32:33Z</dcterms:created>
  <dcterms:modified xsi:type="dcterms:W3CDTF">2016-08-05T11:31:34Z</dcterms:modified>
  <cp:category/>
  <cp:version/>
  <cp:contentType/>
  <cp:contentStatus/>
</cp:coreProperties>
</file>