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'Лист3'!$A$1:$M$185</definedName>
  </definedNames>
  <calcPr fullCalcOnLoad="1"/>
</workbook>
</file>

<file path=xl/sharedStrings.xml><?xml version="1.0" encoding="utf-8"?>
<sst xmlns="http://schemas.openxmlformats.org/spreadsheetml/2006/main" count="494" uniqueCount="282">
  <si>
    <t>Расходы по годам (тыс.рублей)</t>
  </si>
  <si>
    <t>№ п/п</t>
  </si>
  <si>
    <t>муниципальной программы</t>
  </si>
  <si>
    <t>РЕСУРСНОЕ ОБЕСПЕЧЕНИЕ</t>
  </si>
  <si>
    <t>1.</t>
  </si>
  <si>
    <t>1.1.</t>
  </si>
  <si>
    <t>1.2.</t>
  </si>
  <si>
    <t>Открытие  дополнительной группы сокращённого дня в муниципальном казённом дошкольном образовательном учреждении детском саду № 16 «Родничок» с. Добровольное Ипатовского района Ставропольского края  (с изготовлением проектно-сметной документации)</t>
  </si>
  <si>
    <t xml:space="preserve">Открытие дополнительной группы сокращённого дня в муниципальном казённом дошкольном образовательном учреждении детском саду № 22 «Сказка» с. Кевсала Ипатовского района Ставропольского края (с изготовлением проектно-сметной документации) </t>
  </si>
  <si>
    <t>Открытие дополнительной группы сокращённого дня в муниципальном казённом дошкольном образовательном учреждении детском саду №23 «Улыбка» пос. Красочный Ипатовского района Ставропольского края (с изготовлением проектно-сметной документации)</t>
  </si>
  <si>
    <t>Открытие дополнительной группы сокращённого дня в муниципальном казённом дошкольном образовательном учреждении детском саду   № 25 «Теремок» пос. Большевик Ипатовского района Ставропольского края (с изготовлением проектно-сметной документации)</t>
  </si>
  <si>
    <t>ИТОГО</t>
  </si>
  <si>
    <t>отдел образования</t>
  </si>
  <si>
    <t xml:space="preserve">МКДОУ д/с     № 16 «Родничок» с. Добровольное  </t>
  </si>
  <si>
    <t xml:space="preserve">МКДОУ д/с   №8  «Тополёк» с. Большая Джалга </t>
  </si>
  <si>
    <t xml:space="preserve">МКДОУ д/с     №23 «Улыбка» пос. Красочный   </t>
  </si>
  <si>
    <t xml:space="preserve">МКДОУ д/с     № 25 «Теремок» пос. Большевик  </t>
  </si>
  <si>
    <t>2.</t>
  </si>
  <si>
    <t>отдел образования, дошкольные образовательные учреждения</t>
  </si>
  <si>
    <t>дошкольные образовательные учреждения</t>
  </si>
  <si>
    <t>образовательные учреждения</t>
  </si>
  <si>
    <t>МКУ ЦМБХТО</t>
  </si>
  <si>
    <t>Создание условий для сохранения и укрепления здоровья детей и подростков</t>
  </si>
  <si>
    <t xml:space="preserve">2.1. </t>
  </si>
  <si>
    <t>отдел образования, МКУ ЦМБХТО, образовательные учреждения</t>
  </si>
  <si>
    <t>2.1.1.</t>
  </si>
  <si>
    <t>2.1.2.</t>
  </si>
  <si>
    <t>Организация отдыха детей и подростков в каникулярное время в лагерях дневного пребывания детей</t>
  </si>
  <si>
    <t>2.1.2.1.</t>
  </si>
  <si>
    <t xml:space="preserve">Проведение акарицидных  (противоклещевых) обработок пришкольных лагерей </t>
  </si>
  <si>
    <t>2.1.2.2.</t>
  </si>
  <si>
    <t>2.1.2.3.</t>
  </si>
  <si>
    <t>Организация питания детей и подростков в лагерях дневного пребывания детей</t>
  </si>
  <si>
    <t>2.1.3.</t>
  </si>
  <si>
    <t>Организация отдыха детей и подростков в каникулярное время в муниципальном автономном образовательном учреждении дополнительного образования детей «Детский оздоровительно-образовательный центр «Лесная сказка» Ипатовского муниципального района Ставропольского края (далее МАОУ ДОД «ДООЦ «Лесная сказка»)</t>
  </si>
  <si>
    <t>МАОУ ДОД «ДООЦ «Лесная сказка»</t>
  </si>
  <si>
    <t>2.1.3.1.</t>
  </si>
  <si>
    <t>Реконструкция, капитальный и текущий ремонт зданий и сооружений, инженерных сетей, благоустройство территории, устройство сооружений с изготовлением проектно- сметной документации в  МАОУ ДОД «ДООЦ «Лесная сказка»</t>
  </si>
  <si>
    <t>2.1.3.2.</t>
  </si>
  <si>
    <t>Приобретение мебели для МАОУ ДОД «ДООЦ «Лесная сказка»</t>
  </si>
  <si>
    <t>2.1.3.3.</t>
  </si>
  <si>
    <t>Предоставление компенсации в части оплаты путевки в МАОУ ДОД «ДООЦ «Лесная сказка».</t>
  </si>
  <si>
    <t>2.1.4.</t>
  </si>
  <si>
    <t>Обеспечение социальной поддержки детей из малообеспеченных и многодетных семей, детей – сирот, детей, находящихся в социально – опасном положении и в трудной жизненной ситуации, в части организации 2-разового горячего питания.</t>
  </si>
  <si>
    <t>2.1.5.</t>
  </si>
  <si>
    <t>Организация и обеспечение деятельности медицинских кабинетов образовательных учреждений в соответствии с требованиями.</t>
  </si>
  <si>
    <t>2.1.5.1.</t>
  </si>
  <si>
    <t>Ремонт медицинских кабинетов</t>
  </si>
  <si>
    <t>2.1.5.2.</t>
  </si>
  <si>
    <t>Приобретение, ремонт медицинского оборудования и инвентаря</t>
  </si>
  <si>
    <t>2.1.6.</t>
  </si>
  <si>
    <t>2.1.7.</t>
  </si>
  <si>
    <t>Приобретение спортивного, игрового оборудования и  инвентаря  для  образовательных учреждений.</t>
  </si>
  <si>
    <t>МКОУ ДОД ДЮСШ г. Ипатово</t>
  </si>
  <si>
    <t xml:space="preserve"> МКОУ ДОД ДЮСШ г. Ипатово</t>
  </si>
  <si>
    <t xml:space="preserve"> Обеспечение доступности и повышения качества образования в образовательных учреждениях района</t>
  </si>
  <si>
    <t>2.2.</t>
  </si>
  <si>
    <t>2.2.1.</t>
  </si>
  <si>
    <t>Обеспечение реализации мероприятий по проведению государственной (итоговой) аттестации (ЕГЭ, ГИА).</t>
  </si>
  <si>
    <t>2.2.2.</t>
  </si>
  <si>
    <t>Сопровождение инновационной и опытно - экспериментальной деятельности в образовательных учреждениях Ипатовского района</t>
  </si>
  <si>
    <t>2.2.3.</t>
  </si>
  <si>
    <t>Выявление, поддержка и сопровождение талантливых детей и подростков.</t>
  </si>
  <si>
    <t>2.2.4.</t>
  </si>
  <si>
    <t>Информатизация системы образования.</t>
  </si>
  <si>
    <t>2.2.4.1.</t>
  </si>
  <si>
    <t>Приобретение и ремонт компьютеров и компьютерной техники</t>
  </si>
  <si>
    <t>2.2.4.2.</t>
  </si>
  <si>
    <t>Приобретение и установка программного обеспечения</t>
  </si>
  <si>
    <t>2.2.4.3.</t>
  </si>
  <si>
    <t>Подключение и обеспечение доступа к сети Интернет</t>
  </si>
  <si>
    <t>2.2.4..4.</t>
  </si>
  <si>
    <t>Улучшение кадрового обеспечения отрасли "Образование"</t>
  </si>
  <si>
    <t>2.3.</t>
  </si>
  <si>
    <t>2.3.1.</t>
  </si>
  <si>
    <t>Проведение районных этапов краевых конкурсов профессионального мастерства («Лидер в образовании», «Учитель года»,  «Сердце отдаю детям», «Самый классный классный», «Воспитатель года» и др.) Обеспечение участия победителей в краевых этапах  конкурсов профессионального мастерства.</t>
  </si>
  <si>
    <t>2.3.2.</t>
  </si>
  <si>
    <t>Поддержка и сопровождение молодых специалистов со стажем работы до 3-х лет, прибывших в образовательные учреждения Ипатовского района.</t>
  </si>
  <si>
    <t>2.3.3.</t>
  </si>
  <si>
    <t xml:space="preserve">Введение в штатное расписание МКДОУ дополнительных ставок педагогических и прочих работников. </t>
  </si>
  <si>
    <t>2.3.4.</t>
  </si>
  <si>
    <t xml:space="preserve">Введение в штатное расписание МКОУ ДОД ДЮСШ г. Ипатово  дополнительных ставок. </t>
  </si>
  <si>
    <t>Организация и проведение переподготовки сотрудников учреждений системы образования.</t>
  </si>
  <si>
    <t>Укрепление материально - технической базы образовательных учреждений</t>
  </si>
  <si>
    <t>2.5.</t>
  </si>
  <si>
    <t>2.5.1.</t>
  </si>
  <si>
    <t>2.5.2.</t>
  </si>
  <si>
    <t>2.5.3.</t>
  </si>
  <si>
    <t xml:space="preserve">Приобретение и установка (демонтаж) оборудования (малые формы) для игровых площадок в муниципальных дошкольных образовательных учреждениях. </t>
  </si>
  <si>
    <t>МКУ ЦМБХТО, образовательные учреждения</t>
  </si>
  <si>
    <t>2.5.4.</t>
  </si>
  <si>
    <t xml:space="preserve">Приобретение для пищеблоков образовательных учреждений технологического оборудования, инвентаря, кухонной и столовой посуды, моющих средств. </t>
  </si>
  <si>
    <t>3.</t>
  </si>
  <si>
    <t>3.1.</t>
  </si>
  <si>
    <t>3.1.1.</t>
  </si>
  <si>
    <t>Закупка  товаров, работ, услуг в сфере информационно-коммуникационных технологий</t>
  </si>
  <si>
    <t>Уплата  налога на имущество организаций и земельного налога</t>
  </si>
  <si>
    <t>Уплата прочих налогов, сборов и иных платежей</t>
  </si>
  <si>
    <t>3.2.1.</t>
  </si>
  <si>
    <t>Фонд  оплаты труда и страховые взносы</t>
  </si>
  <si>
    <t>Иные  выплаты персоналу, за исключением фонда оплаты труда</t>
  </si>
  <si>
    <t>4.</t>
  </si>
  <si>
    <t>Мероприятия по обучению всех участников образовательного процесса образовательных учреждений Ипатовского муниципального района Ставропольского края мерам пожарной безопасности</t>
  </si>
  <si>
    <t>4.1.</t>
  </si>
  <si>
    <t>4.1.1.</t>
  </si>
  <si>
    <t>Обучение учащихся, воспитанников, сотрудников муниципальных образовательных учреждений Ипатовского района Ставропольского края нормам и  правилам пожарной безопасности и действиям при пожаре</t>
  </si>
  <si>
    <t>Мероприятия по предотвращению  пожаров в зданиях образовательных учреждений Ипатовского муниципального района Ставропольского края</t>
  </si>
  <si>
    <t>4.2.</t>
  </si>
  <si>
    <t>4.2.1.</t>
  </si>
  <si>
    <t>Приобретение, монтаж и ремонт средств охранно-пожарной автоматики и оповещения о пожаре</t>
  </si>
  <si>
    <t>4.2.2.</t>
  </si>
  <si>
    <t>Обработка огнезащитным составом деревянных конструкций зданий</t>
  </si>
  <si>
    <t>Изготовление проектно-сметной документации по замене ветхих электропроводок</t>
  </si>
  <si>
    <t>Фонд оплаты труда и страховые взносы</t>
  </si>
  <si>
    <t xml:space="preserve">Иные выплаты персоналу, за исключением фонда оплаты труда </t>
  </si>
  <si>
    <t xml:space="preserve">Закупка товаров, работ, услуг в сфере информационно-коммуникационных технологий </t>
  </si>
  <si>
    <t>Уплата налога на имущество организаций и земельного налога</t>
  </si>
  <si>
    <t>образовательные учреждения дополнительного образования</t>
  </si>
  <si>
    <t>Создание условий для воспитания и дополнительного образования детей</t>
  </si>
  <si>
    <t>2.4.</t>
  </si>
  <si>
    <t>2.4.1.</t>
  </si>
  <si>
    <t>2.4.2.</t>
  </si>
  <si>
    <t>Введение и обеспечение деятельности казачьего компонента в образовательных учреждениях Ипатовского района.</t>
  </si>
  <si>
    <t>2.5.5.</t>
  </si>
  <si>
    <t>Проведение ремонта технологического и холодильного оборудования.</t>
  </si>
  <si>
    <t>отдел образования, образовательные учреждения</t>
  </si>
  <si>
    <t xml:space="preserve"> образовательные учреждения</t>
  </si>
  <si>
    <t>Основное мероприятие 1. "Обеспечение деятельности муниципальных дошкольных образовательных учреждений"</t>
  </si>
  <si>
    <t>Обеспечение участия в организации и проведении муниципальных, межмуниципальных, региональных, межрегиональных, всероссийских спортивных и военно-спортивных соревнованиях и мероприятиях (приобретение призов; питание участников,  руководителей, судей; командировочные, канцелярские, транспортные расходы, организационный взнос, оформление страховки участников соревнований, справок об эпидокружении, медицинских аптечек и другие).</t>
  </si>
  <si>
    <t>Приобретение спортивного, игрового, медицинского инвентаря  и медикаментов для организации отдыха детей и подростков в каникулярное время</t>
  </si>
  <si>
    <t>Строительство детского сада - яслей на 200 мест в г. Ипатово</t>
  </si>
  <si>
    <t>администрация Ипатовского муниципального района Ставропольского края</t>
  </si>
  <si>
    <t>3.2.6.</t>
  </si>
  <si>
    <t>3.2.7.</t>
  </si>
  <si>
    <t>3.2.8.</t>
  </si>
  <si>
    <t>4.1.2.</t>
  </si>
  <si>
    <t>4.1.3.</t>
  </si>
  <si>
    <t>4.1.4.</t>
  </si>
  <si>
    <t>Подпрограмма 4 «Обеспечение реализации муниципальной программы "Развитие  образования в Ипатовском муниципальном    районе Ставропольского края» и общепрограммные мероприятия», всего</t>
  </si>
  <si>
    <t>4.3.</t>
  </si>
  <si>
    <t>4.3.1.</t>
  </si>
  <si>
    <t>4.3.2.</t>
  </si>
  <si>
    <t>4.3.3.</t>
  </si>
  <si>
    <t>4.3.4.</t>
  </si>
  <si>
    <t>4.3.5.</t>
  </si>
  <si>
    <t>4.3.6.</t>
  </si>
  <si>
    <t>4.4.</t>
  </si>
  <si>
    <t>4.4.1.</t>
  </si>
  <si>
    <t>4.4.2.</t>
  </si>
  <si>
    <t>4.4.3.</t>
  </si>
  <si>
    <t>4.4.4.</t>
  </si>
  <si>
    <t>4.4.5.</t>
  </si>
  <si>
    <t>4.4.6.</t>
  </si>
  <si>
    <t>4.4.7.</t>
  </si>
  <si>
    <t>4.5.</t>
  </si>
  <si>
    <t>4.5.1.</t>
  </si>
  <si>
    <t>4.5.2.</t>
  </si>
  <si>
    <t>4.5.3.</t>
  </si>
  <si>
    <t>4.5.4.</t>
  </si>
  <si>
    <t>4.5.5.</t>
  </si>
  <si>
    <t>4.5.6.</t>
  </si>
  <si>
    <t>4.6.</t>
  </si>
  <si>
    <t xml:space="preserve"> отдел культуры</t>
  </si>
  <si>
    <t>4.7.</t>
  </si>
  <si>
    <t>2.5.6.</t>
  </si>
  <si>
    <t>Целевая статья расходов</t>
  </si>
  <si>
    <t>Муниципальная программа</t>
  </si>
  <si>
    <t>Подпрограмма</t>
  </si>
  <si>
    <t>Направление расходов</t>
  </si>
  <si>
    <t>Наименование муниципальной программы, подпрограммы муниципальной программы, основного мероприятия подпрограмм муниципальной программы</t>
  </si>
  <si>
    <t>Наименование ответственного исполнителя муниципальной программы, соисполнителя муниципальной программы, подпрограммы муниципальной программы</t>
  </si>
  <si>
    <t>отдел культуры</t>
  </si>
  <si>
    <t xml:space="preserve">администрация Ипатовского муниципального района Ставропольского края </t>
  </si>
  <si>
    <t>Основное мероприятие</t>
  </si>
  <si>
    <t>4.8.</t>
  </si>
  <si>
    <t>МБОУ СОШ№22 г.Ипатово</t>
  </si>
  <si>
    <t>Приложение 8</t>
  </si>
  <si>
    <t>"Развитие образования в Ипатовском муниципальном районе Ставропольского края"</t>
  </si>
  <si>
    <t xml:space="preserve">реализации муниципальной программы "Развитие образования в Ипатовском муниципальном районе Ставропольского края" за счет средств бюджета Ипатовского муниципального района Ставропольского края </t>
  </si>
  <si>
    <t>МУНИЦИПАЛЬНАЯ ПРОГРАММА "Развитие образования в Ипатовском муниципальном районе Ставропольского края", ВСЕГО</t>
  </si>
  <si>
    <t>Открытие дополнительных групп в дошкольных образовательных учреждениях</t>
  </si>
  <si>
    <t>1.2.1.</t>
  </si>
  <si>
    <t>1.2.2.</t>
  </si>
  <si>
    <t>1.2.3.</t>
  </si>
  <si>
    <t>1.2.4.</t>
  </si>
  <si>
    <t>1.2.5.</t>
  </si>
  <si>
    <t>1.2.6.</t>
  </si>
  <si>
    <t>Подпрограмма 1 «Развитие сети дошкольных образовательных учреждений в Ипатовском муниципальном районе Ставропольского края», всего</t>
  </si>
  <si>
    <t>Подпрограмма 2 «Развитие  дошкольного, общего и дополнительного образования в Ипатовском муниципальном    районе Ставропольского края», всего</t>
  </si>
  <si>
    <t xml:space="preserve">Обеспечение деятельности по реализации муниципальной программы "Развитие  образования в Ипатовском муниципальном    районе Ставропольского края» </t>
  </si>
  <si>
    <t xml:space="preserve"> Подпрограмма 3 «Пожарная безопасность образовательных учреждений Ипатовского муниципального района  Ставропольского края», всего</t>
  </si>
  <si>
    <t>Основное мероприятие 4. "Содержание МБОУ СОШ№22 г.Ипатово Ипатовского района Ставропольского края"</t>
  </si>
  <si>
    <t>Основное мероприятие 6. "Содержание МБОУ ДОД "ДШИ"Ипатовского района Ставропольского края"</t>
  </si>
  <si>
    <t>Основное мероприятие 7. "Содержание МБОУ ДОД "ДХШ"Ипатовского района Ставропольского края"</t>
  </si>
  <si>
    <t>отдел образования администрации Ипатовского муниципального района Ставропольского края  (далее - отдел образования)</t>
  </si>
  <si>
    <t>образовательные учреждения Ипатовского муниципального района</t>
  </si>
  <si>
    <t>Основное мероприятие 3. "Обеспечение деятельности муниципальных   казенных учреждений дополнительного образования детей"</t>
  </si>
  <si>
    <t>Основное мероприятие 5. "Содержание МАОУ ДОД «ДООЦ «Лесная сказка»"</t>
  </si>
  <si>
    <t>Прочая  закупка товаров, работ и услуг для муниципальных нужд</t>
  </si>
  <si>
    <t>Прочая закупка товаров, работ и услуг для муниципальных нужд</t>
  </si>
  <si>
    <t>Расходы за счет средств, полученных от арендной платы школ-детских садов,  неполных средних и средних школ</t>
  </si>
  <si>
    <t xml:space="preserve">МКДОУ д/с     № 22 «Сказка» с. Кевсала </t>
  </si>
  <si>
    <t>Устройство, ремонт и испытание  ограждений на кровле</t>
  </si>
  <si>
    <t>Приобретение средств пожаротушения, схем эвакуации людей и указателей, средств индивидуальной защиты обучающихся, перезарядка огнетушителей</t>
  </si>
  <si>
    <t>Устройство, ремонт  и испытание наружных эвакуационных и пожарных лестниц на зданиях</t>
  </si>
  <si>
    <t>2.1.2.4.</t>
  </si>
  <si>
    <t>компенсация родительской оплаты стоимости путевки в загородный центр</t>
  </si>
  <si>
    <t>2.5.1.1.</t>
  </si>
  <si>
    <t>муниципальное казенное общеобразовательное учреждение средняя общеобразовательная школа № 1 г.Ипатово Ипатовского района Ставропольского края</t>
  </si>
  <si>
    <t>2.5.1.2.</t>
  </si>
  <si>
    <t>муниципальное казенное общеобразовательное учреждение средняя общеобразовательная школа № 15 с.Лиман Ипатовского района Ставропольского края</t>
  </si>
  <si>
    <t>Обеспечение деятельности (оказание услуг) учебно-методических кабинетов,централизованных бухгалтерий,групп хозяйственного обслуживания,логопедических пунктов</t>
  </si>
  <si>
    <t xml:space="preserve"> отдел образования</t>
  </si>
  <si>
    <t xml:space="preserve"> отдел образования, образовательные учреждения</t>
  </si>
  <si>
    <t>МКУ ЦМБХТО, образовательные учреждения, образовательные учреждения</t>
  </si>
  <si>
    <t>2</t>
  </si>
  <si>
    <t>1</t>
  </si>
  <si>
    <t>3</t>
  </si>
  <si>
    <t>4</t>
  </si>
  <si>
    <t>5</t>
  </si>
  <si>
    <t>6</t>
  </si>
  <si>
    <t>7</t>
  </si>
  <si>
    <t>казенные общеобразовательные учреждения</t>
  </si>
  <si>
    <t>МКУ ЦМБХТО, дошкольные образовательные учреждения</t>
  </si>
  <si>
    <t>казенные общеобразовательные учреждения</t>
  </si>
  <si>
    <t>казенные общеобразовательные учреждения</t>
  </si>
  <si>
    <t>казенные общеобразовательные учреждения</t>
  </si>
  <si>
    <r>
      <t>казенные общеобразовательные учр</t>
    </r>
    <r>
      <rPr>
        <sz val="10"/>
        <rFont val="Arial"/>
        <family val="0"/>
      </rPr>
      <t>еждения</t>
    </r>
  </si>
  <si>
    <t>казенные общеобразовательные учреждения</t>
  </si>
  <si>
    <t>казенные общеобразовательные учреждения</t>
  </si>
  <si>
    <t>казенные общеобразовательные учреждения</t>
  </si>
  <si>
    <t>отдел образования,   МКУ ЦМБХТО</t>
  </si>
  <si>
    <t xml:space="preserve"> дошкольные образовательные учреждения</t>
  </si>
  <si>
    <t>Обеспечение деятельности муниципальных дошкольных образовательных учреждений</t>
  </si>
  <si>
    <t>Основное мероприятие 2. "Обеспечение деятельности муниципальных  казенных общеобразовательных учреждений"</t>
  </si>
  <si>
    <t xml:space="preserve">Обеспечение деятельности (оказание услуг) начальной, неполной средней и средней школы  </t>
  </si>
  <si>
    <t>Обеспечение деятельности (оказание услуг) учреждений по внешкольной работе с детьми</t>
  </si>
  <si>
    <t>4.6.1.</t>
  </si>
  <si>
    <t>4.7.1.</t>
  </si>
  <si>
    <t>4.8.1.</t>
  </si>
  <si>
    <t>отдел образования, дошкольные образовательные учреждения, МКУ ЦМБХТО, образовательные учреждения,отдел культуры</t>
  </si>
  <si>
    <t>2.5.1.3.</t>
  </si>
  <si>
    <t>2.5.7.</t>
  </si>
  <si>
    <t>осуществеление мер направленных на энергосбережение в системе образования, замена оконных блоков</t>
  </si>
  <si>
    <t>Прочие мероприятия</t>
  </si>
  <si>
    <t>Открытие муниципального бюджетного дошкольного учреждения детского сада общеразвивающего вида с приоритетным осуществлением социально-личностного направления развития детей № 28 "Радуга" г. Ипатово Ипатовского района Ставропольского края</t>
  </si>
  <si>
    <t>МБ ДОУ д/с     № 28 «Радуга»    г. Ипатово</t>
  </si>
  <si>
    <t>3.1.2.</t>
  </si>
  <si>
    <t>3.1.3.</t>
  </si>
  <si>
    <t>3.1.4.</t>
  </si>
  <si>
    <t>2.5.1.4.</t>
  </si>
  <si>
    <t xml:space="preserve">муниципальное казенное дошкольное образовательное учреждение детский сад № 8 "Тополек" с. Большая Джалга Ипатовского района Ставропольского края </t>
  </si>
  <si>
    <t>Приобретение, монтаж, ТО и ремонт средств охранно-пожарной автоматики и оповещения о пожаре</t>
  </si>
  <si>
    <t xml:space="preserve">Проведение спортивных мероприятий муниципального казенного образовательного учреждения дополнительного образования детей детской юношеской спортивной школы г. Ипатово Ипатовского района Ставропольского края (далее - МКОУ ДОД ДЮСШ г. Ипатово); участие в муниципальных, региональных спортивных мероприятиях команд МКОУ ДОД ДЮСШ г. Ипатово и учащихся муниципальных образовательных учреждений  </t>
  </si>
  <si>
    <t>Проведение и участие в научно - практических конференциях, семинарах, смотрах, слетах, конкурсах, олимпиадах и других мероприятиях с педагогами и учащимися. Обеспечение участия победителей  в региональных и федеральных этапах.</t>
  </si>
  <si>
    <t>2.5.1.5.</t>
  </si>
  <si>
    <t>муниципальное казенное общеобразовательное учреждение средняя общеобразовательная школа № 6 г.Ипатово Ипатовского района Ставропольского края</t>
  </si>
  <si>
    <t>2.5.1.6.</t>
  </si>
  <si>
    <t xml:space="preserve">муниципальное казенное дошкольное образовательное учреждение детский сад № 6 "Сказка" г.Ипатово Ипатовского района Ставропольского края </t>
  </si>
  <si>
    <t>2.5.1.7.</t>
  </si>
  <si>
    <t xml:space="preserve">муниципальное казенное дошкольное образовательное учреждение детский сад № 9 "Солнышко" пос.Винодельненский Ипатовского района Ставропольского края </t>
  </si>
  <si>
    <t>2.5.1.8.</t>
  </si>
  <si>
    <t xml:space="preserve">муниципальное казенное дошкольное образовательное учреждение детский сад № 12 "Родничок" с.Родники Ипатовского района Ставропольского края </t>
  </si>
  <si>
    <t>2.5.1.9.</t>
  </si>
  <si>
    <t xml:space="preserve">муниципальное казенное дошкольное образовательное учреждение детский сад № 17 "Солнышко" с.Первомайское Ипатовского района Ставропольского края </t>
  </si>
  <si>
    <t>Установка пандусов и разделительных поручней в зданиях образовательных учреждений и изготовление проектно - сметной документации. .</t>
  </si>
  <si>
    <t>муниципальное казенное учреждение «Центр методического, бухгалтерского и хозяйственно – технического обеспечения Ипатовского муниципального района Ставропольского края» (далее - МКУ ЦМБХТО)</t>
  </si>
  <si>
    <t>отдел культуры и социального развития администрации Ипатовского муниципального района Ставропольского края (далее - отдел культуры)</t>
  </si>
  <si>
    <t>Открытие дополнительной группы сокращённого дня в муниципальном казённом дошкольном образовательном учреждении детском саду  № 8 «Тополёк» с. Большая Джалга Ипатовского района Ставропольского края (с изготовлением проектно-сметной документации)</t>
  </si>
  <si>
    <t>Введение ставок инженеров - программистов в штатное расписание образовательных учреждений</t>
  </si>
  <si>
    <t>муниципальное казенное общеобразовательное учреждение средняя общеобразовательная школа № 7пос.Советское Руно Ипатовского района Ставропольского края</t>
  </si>
  <si>
    <t xml:space="preserve">муниципальное казенное дошкольное образовательное учреждение детский сад № 14 "Солнышко" пос.Софиевский Городок Ипатовского района Ставропольского края </t>
  </si>
  <si>
    <t>Приобретение мебели (в том числе мягкого инвентаря) для муниципальных образовательных учреждений.</t>
  </si>
  <si>
    <t>Расходы на выплаты по оплате труда работников органов местного самоуправления Ипатовского муниципального района Ставропольского края</t>
  </si>
  <si>
    <t>Расходы на обеспечение функций органов местного самоуправления Ипатовского муниципального района Ставропольского края</t>
  </si>
  <si>
    <t>4.8.2.</t>
  </si>
  <si>
    <t>Расходы на создание условий для беспрепятственного доступа маломобильных групп населения</t>
  </si>
  <si>
    <t xml:space="preserve">Выполнение реконструкций, капитального, текущего ремонта зданий (в т.ч.спортивных залов), сооружений и инженерных сетей, благоустройство территории, выполнение комплекса подготовительных мероприятий и изготовление проектно - сметной документации. </t>
  </si>
  <si>
    <t>2.1.8.</t>
  </si>
  <si>
    <t>2.1.8.1.</t>
  </si>
  <si>
    <t xml:space="preserve">Ремонт спортивного зала в МКОУ СОШ № 7 пос.Советское Руно Ипатовского района Ставропольского края </t>
  </si>
  <si>
    <t>Создание условий для занятий физической культурой и  спортом в муниципальных общеобразовательных организациях Ипатовского муниципального района Ставропольского края, расположенных в сельской местности.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</si>
</sst>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&quot;р.&quot;"/>
  </numFmts>
  <fonts count="2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3" fillId="0" borderId="14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/>
    </xf>
    <xf numFmtId="4" fontId="1" fillId="0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left" vertical="top"/>
    </xf>
    <xf numFmtId="0" fontId="5" fillId="0" borderId="14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top"/>
    </xf>
    <xf numFmtId="0" fontId="1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0" fillId="0" borderId="16" xfId="0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9"/>
  <sheetViews>
    <sheetView tabSelected="1" view="pageBreakPreview" zoomScale="75" zoomScaleNormal="75" zoomScaleSheetLayoutView="75" zoomScalePageLayoutView="0" workbookViewId="0" topLeftCell="A126">
      <selection activeCell="A58" sqref="A58"/>
    </sheetView>
  </sheetViews>
  <sheetFormatPr defaultColWidth="9.140625" defaultRowHeight="12.75"/>
  <cols>
    <col min="1" max="1" width="8.8515625" style="7" customWidth="1"/>
    <col min="2" max="2" width="47.421875" style="8" customWidth="1"/>
    <col min="3" max="3" width="25.7109375" style="7" customWidth="1"/>
    <col min="4" max="7" width="9.140625" style="7" customWidth="1"/>
    <col min="8" max="8" width="15.57421875" style="7" customWidth="1"/>
    <col min="9" max="9" width="12.7109375" style="7" customWidth="1"/>
    <col min="10" max="10" width="12.00390625" style="7" customWidth="1"/>
    <col min="11" max="11" width="12.28125" style="7" customWidth="1"/>
    <col min="12" max="12" width="12.7109375" style="7" customWidth="1"/>
    <col min="13" max="13" width="12.8515625" style="7" customWidth="1"/>
    <col min="14" max="14" width="10.421875" style="7" bestFit="1" customWidth="1"/>
    <col min="15" max="15" width="11.57421875" style="7" bestFit="1" customWidth="1"/>
    <col min="16" max="16" width="14.28125" style="7" customWidth="1"/>
    <col min="17" max="17" width="13.140625" style="7" customWidth="1"/>
    <col min="18" max="18" width="14.140625" style="7" customWidth="1"/>
    <col min="19" max="19" width="13.8515625" style="7" customWidth="1"/>
    <col min="20" max="16384" width="9.140625" style="7" customWidth="1"/>
  </cols>
  <sheetData>
    <row r="1" spans="9:16" ht="15.75">
      <c r="I1" s="1" t="s">
        <v>176</v>
      </c>
      <c r="J1" s="1"/>
      <c r="K1" s="2"/>
      <c r="L1" s="2"/>
      <c r="M1" s="2"/>
      <c r="N1" s="2"/>
      <c r="O1" s="2"/>
      <c r="P1" s="2"/>
    </row>
    <row r="2" spans="9:16" ht="15.75">
      <c r="I2" s="2" t="s">
        <v>2</v>
      </c>
      <c r="J2" s="2"/>
      <c r="K2" s="2"/>
      <c r="L2" s="2"/>
      <c r="M2" s="2"/>
      <c r="N2" s="2"/>
      <c r="O2" s="2"/>
      <c r="P2" s="2"/>
    </row>
    <row r="3" spans="9:16" ht="30" customHeight="1">
      <c r="I3" s="76" t="s">
        <v>177</v>
      </c>
      <c r="J3" s="76"/>
      <c r="K3" s="76"/>
      <c r="L3" s="76"/>
      <c r="M3" s="76"/>
      <c r="N3" s="3"/>
      <c r="O3" s="3"/>
      <c r="P3" s="3"/>
    </row>
    <row r="5" spans="2:13" ht="12.75"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2.75">
      <c r="A6" s="77" t="s">
        <v>178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8" spans="1:13" s="58" customFormat="1" ht="12.75" customHeight="1">
      <c r="A8" s="71" t="s">
        <v>1</v>
      </c>
      <c r="B8" s="79" t="s">
        <v>169</v>
      </c>
      <c r="C8" s="71" t="s">
        <v>170</v>
      </c>
      <c r="D8" s="73" t="s">
        <v>165</v>
      </c>
      <c r="E8" s="74"/>
      <c r="F8" s="74"/>
      <c r="G8" s="74"/>
      <c r="H8" s="73" t="s">
        <v>0</v>
      </c>
      <c r="I8" s="74"/>
      <c r="J8" s="74"/>
      <c r="K8" s="74"/>
      <c r="L8" s="74"/>
      <c r="M8" s="78"/>
    </row>
    <row r="9" spans="1:13" s="59" customFormat="1" ht="132" customHeight="1">
      <c r="A9" s="72"/>
      <c r="B9" s="80"/>
      <c r="C9" s="72"/>
      <c r="D9" s="9" t="s">
        <v>166</v>
      </c>
      <c r="E9" s="9" t="s">
        <v>167</v>
      </c>
      <c r="F9" s="9" t="s">
        <v>173</v>
      </c>
      <c r="G9" s="9" t="s">
        <v>168</v>
      </c>
      <c r="H9" s="10">
        <v>2014</v>
      </c>
      <c r="I9" s="10">
        <v>2015</v>
      </c>
      <c r="J9" s="10">
        <v>2016</v>
      </c>
      <c r="K9" s="10">
        <v>2017</v>
      </c>
      <c r="L9" s="10">
        <v>2018</v>
      </c>
      <c r="M9" s="11" t="s">
        <v>11</v>
      </c>
    </row>
    <row r="10" spans="1:13" s="59" customFormat="1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57">
        <v>13</v>
      </c>
    </row>
    <row r="11" spans="1:13" s="4" customFormat="1" ht="33.75" customHeight="1">
      <c r="A11" s="68" t="s">
        <v>179</v>
      </c>
      <c r="B11" s="69"/>
      <c r="C11" s="70"/>
      <c r="D11" s="15">
        <v>1</v>
      </c>
      <c r="E11" s="15"/>
      <c r="F11" s="15"/>
      <c r="G11" s="15"/>
      <c r="H11" s="16">
        <f>H12+H13+H14+H16+H17+H15</f>
        <v>254649.71900000004</v>
      </c>
      <c r="I11" s="16">
        <f>I12+I13+I14+I16+I17+I15</f>
        <v>232939.14</v>
      </c>
      <c r="J11" s="16">
        <f>J12+J13+J14+J16+J17+J15</f>
        <v>217109.9</v>
      </c>
      <c r="K11" s="16">
        <f>K12+K13+K14+K16+K17+K15</f>
        <v>276580.87</v>
      </c>
      <c r="L11" s="16">
        <f>L12+L13+L14+L16+L17+L15</f>
        <v>278207.87</v>
      </c>
      <c r="M11" s="16">
        <f>SUM(H11:L11)</f>
        <v>1259487.499</v>
      </c>
    </row>
    <row r="12" spans="1:13" s="4" customFormat="1" ht="126">
      <c r="A12" s="41"/>
      <c r="B12" s="29"/>
      <c r="C12" s="54" t="s">
        <v>194</v>
      </c>
      <c r="D12" s="15"/>
      <c r="E12" s="15"/>
      <c r="F12" s="15"/>
      <c r="G12" s="15"/>
      <c r="H12" s="16">
        <f>H30+H114+H131</f>
        <v>3699.641</v>
      </c>
      <c r="I12" s="16">
        <f>I30+I114+I131</f>
        <v>3996</v>
      </c>
      <c r="J12" s="16">
        <f>J30+J114+J131</f>
        <v>3996</v>
      </c>
      <c r="K12" s="16">
        <f>K30+K114+K131</f>
        <v>4624.5599999999995</v>
      </c>
      <c r="L12" s="16">
        <f>L30+L114+L131</f>
        <v>4624.5599999999995</v>
      </c>
      <c r="M12" s="16">
        <f>SUM(H12:L12)</f>
        <v>20940.761</v>
      </c>
    </row>
    <row r="13" spans="1:13" s="4" customFormat="1" ht="204.75">
      <c r="A13" s="41"/>
      <c r="B13" s="29"/>
      <c r="C13" s="15" t="s">
        <v>266</v>
      </c>
      <c r="D13" s="15"/>
      <c r="E13" s="15"/>
      <c r="F13" s="15"/>
      <c r="G13" s="15"/>
      <c r="H13" s="16">
        <f>H31+H115+H133</f>
        <v>25370.23</v>
      </c>
      <c r="I13" s="16">
        <f>I31+I115+I133</f>
        <v>18125</v>
      </c>
      <c r="J13" s="16">
        <f>J31+J115+J133</f>
        <v>18254</v>
      </c>
      <c r="K13" s="16">
        <f>K31+K115+K133</f>
        <v>38429</v>
      </c>
      <c r="L13" s="16">
        <f>L31+L115+L133</f>
        <v>39029</v>
      </c>
      <c r="M13" s="16">
        <f aca="true" t="shared" si="0" ref="M13:M80">SUM(H13:L13)</f>
        <v>139207.22999999998</v>
      </c>
    </row>
    <row r="14" spans="1:13" s="4" customFormat="1" ht="78.75">
      <c r="A14" s="41"/>
      <c r="B14" s="29"/>
      <c r="C14" s="15" t="s">
        <v>195</v>
      </c>
      <c r="D14" s="15"/>
      <c r="E14" s="15"/>
      <c r="F14" s="15"/>
      <c r="G14" s="15"/>
      <c r="H14" s="16">
        <f>H32+H116+H134</f>
        <v>128613.72</v>
      </c>
      <c r="I14" s="16">
        <f>I19+I32+I116+I134</f>
        <v>126034.49000000002</v>
      </c>
      <c r="J14" s="16">
        <f>J19+J32+J116+J134</f>
        <v>111313.25000000001</v>
      </c>
      <c r="K14" s="16">
        <f>K19+K32+K116+K134</f>
        <v>92266.79999999999</v>
      </c>
      <c r="L14" s="16">
        <f>L19+L32+L116+L134</f>
        <v>93293.79999999999</v>
      </c>
      <c r="M14" s="16">
        <f t="shared" si="0"/>
        <v>551522.06</v>
      </c>
    </row>
    <row r="15" spans="1:13" s="4" customFormat="1" ht="51.75" customHeight="1">
      <c r="A15" s="41"/>
      <c r="B15" s="29"/>
      <c r="C15" s="15" t="s">
        <v>232</v>
      </c>
      <c r="D15" s="15"/>
      <c r="E15" s="15"/>
      <c r="F15" s="15"/>
      <c r="G15" s="15"/>
      <c r="H15" s="16">
        <f>H132+H19</f>
        <v>76697.296</v>
      </c>
      <c r="I15" s="16">
        <f>I132</f>
        <v>63557.05</v>
      </c>
      <c r="J15" s="16">
        <f>J132</f>
        <v>64006.15</v>
      </c>
      <c r="K15" s="16">
        <f>K132</f>
        <v>125259.61</v>
      </c>
      <c r="L15" s="16">
        <f>L132</f>
        <v>125259.61</v>
      </c>
      <c r="M15" s="16">
        <f t="shared" si="0"/>
        <v>454779.716</v>
      </c>
    </row>
    <row r="16" spans="1:13" s="4" customFormat="1" ht="81.75" customHeight="1">
      <c r="A16" s="41"/>
      <c r="B16" s="29"/>
      <c r="C16" s="54" t="s">
        <v>172</v>
      </c>
      <c r="D16" s="15"/>
      <c r="E16" s="15"/>
      <c r="F16" s="15"/>
      <c r="G16" s="15"/>
      <c r="H16" s="16">
        <f>H20</f>
        <v>5330.632</v>
      </c>
      <c r="I16" s="16">
        <f>I20</f>
        <v>3900</v>
      </c>
      <c r="J16" s="16">
        <f>J20</f>
        <v>0</v>
      </c>
      <c r="K16" s="16">
        <f>K20</f>
        <v>0</v>
      </c>
      <c r="L16" s="16">
        <f>L20</f>
        <v>0</v>
      </c>
      <c r="M16" s="16">
        <f t="shared" si="0"/>
        <v>9230.632</v>
      </c>
    </row>
    <row r="17" spans="1:13" s="4" customFormat="1" ht="141.75">
      <c r="A17" s="41"/>
      <c r="B17" s="29"/>
      <c r="C17" s="54" t="s">
        <v>267</v>
      </c>
      <c r="D17" s="15"/>
      <c r="E17" s="15"/>
      <c r="F17" s="15"/>
      <c r="G17" s="15"/>
      <c r="H17" s="16">
        <f>H135</f>
        <v>14938.2</v>
      </c>
      <c r="I17" s="16">
        <f>I135</f>
        <v>17326.6</v>
      </c>
      <c r="J17" s="16">
        <f>J135</f>
        <v>19540.5</v>
      </c>
      <c r="K17" s="16">
        <f>K135</f>
        <v>16000.9</v>
      </c>
      <c r="L17" s="16">
        <f>L135</f>
        <v>16000.9</v>
      </c>
      <c r="M17" s="16">
        <f t="shared" si="0"/>
        <v>83807.09999999999</v>
      </c>
    </row>
    <row r="18" spans="1:13" s="4" customFormat="1" ht="63">
      <c r="A18" s="19" t="s">
        <v>4</v>
      </c>
      <c r="B18" s="30" t="s">
        <v>187</v>
      </c>
      <c r="C18" s="54" t="s">
        <v>18</v>
      </c>
      <c r="D18" s="15">
        <v>1</v>
      </c>
      <c r="E18" s="15">
        <v>1</v>
      </c>
      <c r="F18" s="15"/>
      <c r="G18" s="15"/>
      <c r="H18" s="16">
        <f>H20+H19</f>
        <v>11953.848</v>
      </c>
      <c r="I18" s="16">
        <f>I20+I19</f>
        <v>20945.29</v>
      </c>
      <c r="J18" s="6">
        <v>0</v>
      </c>
      <c r="K18" s="6">
        <v>0</v>
      </c>
      <c r="L18" s="6">
        <v>0</v>
      </c>
      <c r="M18" s="16">
        <f t="shared" si="0"/>
        <v>32899.138</v>
      </c>
    </row>
    <row r="19" spans="1:13" s="4" customFormat="1" ht="47.25">
      <c r="A19" s="19"/>
      <c r="B19" s="30"/>
      <c r="C19" s="54" t="s">
        <v>19</v>
      </c>
      <c r="D19" s="15"/>
      <c r="E19" s="15"/>
      <c r="F19" s="15"/>
      <c r="G19" s="15"/>
      <c r="H19" s="16">
        <f>H23+H24+H25+H26+H27+H28</f>
        <v>6623.216</v>
      </c>
      <c r="I19" s="16">
        <f>I23+I24+I25+I26+I27+I28</f>
        <v>17045.29</v>
      </c>
      <c r="J19" s="16">
        <f>J23+J24+J25+J26+J27+J28</f>
        <v>0</v>
      </c>
      <c r="K19" s="16">
        <f>K23+K24+K25+K26+K27+K28</f>
        <v>0</v>
      </c>
      <c r="L19" s="16">
        <f>L23+L24+L25+L26+L27+L28</f>
        <v>0</v>
      </c>
      <c r="M19" s="16">
        <f t="shared" si="0"/>
        <v>23668.506</v>
      </c>
    </row>
    <row r="20" spans="1:13" s="4" customFormat="1" ht="78.75">
      <c r="A20" s="19"/>
      <c r="B20" s="30"/>
      <c r="C20" s="54" t="s">
        <v>131</v>
      </c>
      <c r="D20" s="15"/>
      <c r="E20" s="15"/>
      <c r="F20" s="15"/>
      <c r="G20" s="15"/>
      <c r="H20" s="16">
        <v>5330.632</v>
      </c>
      <c r="I20" s="16">
        <v>3900</v>
      </c>
      <c r="J20" s="6">
        <v>0</v>
      </c>
      <c r="K20" s="6">
        <v>0</v>
      </c>
      <c r="L20" s="6">
        <v>0</v>
      </c>
      <c r="M20" s="16">
        <f t="shared" si="0"/>
        <v>9230.632</v>
      </c>
    </row>
    <row r="21" spans="1:13" s="4" customFormat="1" ht="63">
      <c r="A21" s="42" t="s">
        <v>5</v>
      </c>
      <c r="B21" s="31" t="s">
        <v>130</v>
      </c>
      <c r="C21" s="40" t="s">
        <v>131</v>
      </c>
      <c r="D21" s="13">
        <v>1</v>
      </c>
      <c r="E21" s="13">
        <v>1</v>
      </c>
      <c r="F21" s="13">
        <v>1</v>
      </c>
      <c r="G21" s="13">
        <v>4001</v>
      </c>
      <c r="H21" s="18">
        <v>5330.632</v>
      </c>
      <c r="I21" s="18">
        <v>3900</v>
      </c>
      <c r="J21" s="5">
        <v>0</v>
      </c>
      <c r="K21" s="5">
        <v>0</v>
      </c>
      <c r="L21" s="5">
        <v>0</v>
      </c>
      <c r="M21" s="18">
        <f t="shared" si="0"/>
        <v>9230.632</v>
      </c>
    </row>
    <row r="22" spans="1:13" s="4" customFormat="1" ht="47.25">
      <c r="A22" s="42" t="s">
        <v>6</v>
      </c>
      <c r="B22" s="31" t="s">
        <v>180</v>
      </c>
      <c r="C22" s="40" t="s">
        <v>19</v>
      </c>
      <c r="D22" s="13">
        <v>1</v>
      </c>
      <c r="E22" s="13">
        <v>1</v>
      </c>
      <c r="F22" s="13">
        <v>2</v>
      </c>
      <c r="G22" s="13"/>
      <c r="H22" s="18">
        <f>H23+H24+H25+H26+H27+H28</f>
        <v>6623.216</v>
      </c>
      <c r="I22" s="18">
        <f>I23+I24+I25+I26+I27+I28</f>
        <v>17045.29</v>
      </c>
      <c r="J22" s="18">
        <f>J23+J24+J25+J26+J27+J28</f>
        <v>0</v>
      </c>
      <c r="K22" s="18">
        <f>K23+K24+K25+K26+K27+K28</f>
        <v>0</v>
      </c>
      <c r="L22" s="18">
        <f>L23+L24+L25+L26+L27+L28</f>
        <v>0</v>
      </c>
      <c r="M22" s="18">
        <f t="shared" si="0"/>
        <v>23668.506</v>
      </c>
    </row>
    <row r="23" spans="1:13" s="4" customFormat="1" ht="115.5" customHeight="1">
      <c r="A23" s="42" t="s">
        <v>181</v>
      </c>
      <c r="B23" s="31" t="s">
        <v>268</v>
      </c>
      <c r="C23" s="40" t="s">
        <v>14</v>
      </c>
      <c r="D23" s="13">
        <v>1</v>
      </c>
      <c r="E23" s="13">
        <v>1</v>
      </c>
      <c r="F23" s="13">
        <v>2</v>
      </c>
      <c r="G23" s="13">
        <v>2001</v>
      </c>
      <c r="H23" s="5">
        <v>1776.421</v>
      </c>
      <c r="I23" s="5">
        <v>0</v>
      </c>
      <c r="J23" s="5">
        <v>0</v>
      </c>
      <c r="K23" s="5">
        <v>0</v>
      </c>
      <c r="L23" s="5">
        <v>0</v>
      </c>
      <c r="M23" s="18">
        <f t="shared" si="0"/>
        <v>1776.421</v>
      </c>
    </row>
    <row r="24" spans="1:13" s="4" customFormat="1" ht="120.75" customHeight="1">
      <c r="A24" s="42" t="s">
        <v>182</v>
      </c>
      <c r="B24" s="31" t="s">
        <v>7</v>
      </c>
      <c r="C24" s="40" t="s">
        <v>13</v>
      </c>
      <c r="D24" s="13">
        <v>1</v>
      </c>
      <c r="E24" s="13">
        <v>1</v>
      </c>
      <c r="F24" s="13">
        <v>2</v>
      </c>
      <c r="G24" s="13">
        <v>2001</v>
      </c>
      <c r="H24" s="5">
        <v>1630.633</v>
      </c>
      <c r="I24" s="5">
        <v>0</v>
      </c>
      <c r="J24" s="5">
        <v>0</v>
      </c>
      <c r="K24" s="5">
        <v>0</v>
      </c>
      <c r="L24" s="5">
        <v>0</v>
      </c>
      <c r="M24" s="18">
        <f t="shared" si="0"/>
        <v>1630.633</v>
      </c>
    </row>
    <row r="25" spans="1:13" s="4" customFormat="1" ht="120" customHeight="1">
      <c r="A25" s="42" t="s">
        <v>183</v>
      </c>
      <c r="B25" s="31" t="s">
        <v>8</v>
      </c>
      <c r="C25" s="40" t="s">
        <v>201</v>
      </c>
      <c r="D25" s="13">
        <v>1</v>
      </c>
      <c r="E25" s="13">
        <v>1</v>
      </c>
      <c r="F25" s="13">
        <v>2</v>
      </c>
      <c r="G25" s="13">
        <v>2001</v>
      </c>
      <c r="H25" s="17">
        <v>1631.842</v>
      </c>
      <c r="I25" s="5">
        <v>0</v>
      </c>
      <c r="J25" s="5">
        <v>0</v>
      </c>
      <c r="K25" s="5">
        <v>0</v>
      </c>
      <c r="L25" s="5">
        <v>0</v>
      </c>
      <c r="M25" s="18">
        <f t="shared" si="0"/>
        <v>1631.842</v>
      </c>
    </row>
    <row r="26" spans="1:13" s="4" customFormat="1" ht="121.5" customHeight="1">
      <c r="A26" s="42" t="s">
        <v>184</v>
      </c>
      <c r="B26" s="31" t="s">
        <v>9</v>
      </c>
      <c r="C26" s="40" t="s">
        <v>15</v>
      </c>
      <c r="D26" s="13">
        <v>1</v>
      </c>
      <c r="E26" s="13">
        <v>1</v>
      </c>
      <c r="F26" s="13">
        <v>2</v>
      </c>
      <c r="G26" s="13">
        <v>2001</v>
      </c>
      <c r="H26" s="18">
        <v>1584.32</v>
      </c>
      <c r="I26" s="5">
        <v>0</v>
      </c>
      <c r="J26" s="5">
        <v>0</v>
      </c>
      <c r="K26" s="5">
        <v>0</v>
      </c>
      <c r="L26" s="5">
        <v>0</v>
      </c>
      <c r="M26" s="18">
        <f t="shared" si="0"/>
        <v>1584.32</v>
      </c>
    </row>
    <row r="27" spans="1:13" s="4" customFormat="1" ht="116.25" customHeight="1">
      <c r="A27" s="42" t="s">
        <v>185</v>
      </c>
      <c r="B27" s="31" t="s">
        <v>245</v>
      </c>
      <c r="C27" s="40" t="s">
        <v>246</v>
      </c>
      <c r="D27" s="13">
        <v>1</v>
      </c>
      <c r="E27" s="13">
        <v>1</v>
      </c>
      <c r="F27" s="13">
        <v>2</v>
      </c>
      <c r="G27" s="13">
        <v>2001</v>
      </c>
      <c r="H27" s="5">
        <v>0</v>
      </c>
      <c r="I27" s="18">
        <v>17045.29</v>
      </c>
      <c r="J27" s="5">
        <v>0</v>
      </c>
      <c r="K27" s="5">
        <v>0</v>
      </c>
      <c r="L27" s="5">
        <v>0</v>
      </c>
      <c r="M27" s="18">
        <f t="shared" si="0"/>
        <v>17045.29</v>
      </c>
    </row>
    <row r="28" spans="1:13" s="4" customFormat="1" ht="107.25" customHeight="1" hidden="1">
      <c r="A28" s="42" t="s">
        <v>186</v>
      </c>
      <c r="B28" s="31" t="s">
        <v>10</v>
      </c>
      <c r="C28" s="40" t="s">
        <v>16</v>
      </c>
      <c r="D28" s="15"/>
      <c r="E28" s="15"/>
      <c r="F28" s="15"/>
      <c r="G28" s="15"/>
      <c r="H28" s="5">
        <v>0</v>
      </c>
      <c r="I28" s="18">
        <v>0</v>
      </c>
      <c r="J28" s="5">
        <v>0</v>
      </c>
      <c r="K28" s="5">
        <v>0</v>
      </c>
      <c r="L28" s="5">
        <v>0</v>
      </c>
      <c r="M28" s="16">
        <f t="shared" si="0"/>
        <v>0</v>
      </c>
    </row>
    <row r="29" spans="1:13" s="4" customFormat="1" ht="63">
      <c r="A29" s="19" t="s">
        <v>17</v>
      </c>
      <c r="B29" s="60" t="s">
        <v>188</v>
      </c>
      <c r="C29" s="15" t="s">
        <v>24</v>
      </c>
      <c r="D29" s="19">
        <v>1</v>
      </c>
      <c r="E29" s="19">
        <v>2</v>
      </c>
      <c r="F29" s="19"/>
      <c r="G29" s="19"/>
      <c r="H29" s="6">
        <f>H33+H59+H74+H86+H93</f>
        <v>21880.131</v>
      </c>
      <c r="I29" s="6">
        <f>I33+I59+I74+I86+I93</f>
        <v>12083.119999999999</v>
      </c>
      <c r="J29" s="6">
        <f>J33+J59+J74+J86+J93</f>
        <v>12083.119999999999</v>
      </c>
      <c r="K29" s="6">
        <f>K33+K59+K74+K86+K93</f>
        <v>54878</v>
      </c>
      <c r="L29" s="6">
        <f>L33+L59+L74+L86+L93</f>
        <v>56505</v>
      </c>
      <c r="M29" s="16">
        <f t="shared" si="0"/>
        <v>157429.37099999998</v>
      </c>
    </row>
    <row r="30" spans="1:13" s="4" customFormat="1" ht="15.75">
      <c r="A30" s="13"/>
      <c r="B30" s="31"/>
      <c r="C30" s="54" t="s">
        <v>12</v>
      </c>
      <c r="D30" s="15"/>
      <c r="E30" s="15"/>
      <c r="F30" s="15"/>
      <c r="G30" s="15"/>
      <c r="H30" s="16">
        <f>H34+H60+H75+H87</f>
        <v>800.511</v>
      </c>
      <c r="I30" s="16">
        <f>I34+I60+I75+I87</f>
        <v>1210</v>
      </c>
      <c r="J30" s="16">
        <f>J34+J60+J75+J87</f>
        <v>1210</v>
      </c>
      <c r="K30" s="16">
        <f>K34+K60+K75+K87</f>
        <v>1675</v>
      </c>
      <c r="L30" s="16">
        <f>L34+L60+L75+L87</f>
        <v>1675</v>
      </c>
      <c r="M30" s="16">
        <f t="shared" si="0"/>
        <v>6570.511</v>
      </c>
    </row>
    <row r="31" spans="1:13" s="4" customFormat="1" ht="15.75">
      <c r="A31" s="13"/>
      <c r="B31" s="31"/>
      <c r="C31" s="15" t="s">
        <v>21</v>
      </c>
      <c r="D31" s="15"/>
      <c r="E31" s="15"/>
      <c r="F31" s="15"/>
      <c r="G31" s="15"/>
      <c r="H31" s="16">
        <f>H35+H61+H76+H94</f>
        <v>7189.5</v>
      </c>
      <c r="I31" s="16">
        <f>I35+I61+I76+I94</f>
        <v>0</v>
      </c>
      <c r="J31" s="16">
        <f>J35+J61+J76+J94</f>
        <v>0</v>
      </c>
      <c r="K31" s="16">
        <f>K35+K61+K76+K94</f>
        <v>20175</v>
      </c>
      <c r="L31" s="16">
        <f>L35+L61+L76+L94</f>
        <v>20775</v>
      </c>
      <c r="M31" s="16">
        <f t="shared" si="0"/>
        <v>48139.5</v>
      </c>
    </row>
    <row r="32" spans="1:13" s="4" customFormat="1" ht="31.5">
      <c r="A32" s="13"/>
      <c r="B32" s="31"/>
      <c r="C32" s="15" t="s">
        <v>20</v>
      </c>
      <c r="D32" s="15"/>
      <c r="E32" s="15"/>
      <c r="F32" s="15"/>
      <c r="G32" s="15"/>
      <c r="H32" s="16">
        <f>H36+H62+H77+H88+H95</f>
        <v>13890.119999999999</v>
      </c>
      <c r="I32" s="16">
        <f>I36+I62+I77+I88+I95</f>
        <v>10873.119999999999</v>
      </c>
      <c r="J32" s="16">
        <f>J36+J62+J77+J88+J95</f>
        <v>10873.119999999999</v>
      </c>
      <c r="K32" s="16">
        <f>K36+K62+K77+K88+K95</f>
        <v>33028</v>
      </c>
      <c r="L32" s="16">
        <f>L36+L62+L77+L88+L95</f>
        <v>34055</v>
      </c>
      <c r="M32" s="16">
        <f t="shared" si="0"/>
        <v>102719.36</v>
      </c>
    </row>
    <row r="33" spans="1:13" s="4" customFormat="1" ht="78" customHeight="1">
      <c r="A33" s="13" t="s">
        <v>23</v>
      </c>
      <c r="B33" s="31" t="s">
        <v>22</v>
      </c>
      <c r="C33" s="13" t="s">
        <v>24</v>
      </c>
      <c r="D33" s="13">
        <v>1</v>
      </c>
      <c r="E33" s="13">
        <v>2</v>
      </c>
      <c r="F33" s="13">
        <v>1</v>
      </c>
      <c r="G33" s="13"/>
      <c r="H33" s="18">
        <f>H34+H35+H36</f>
        <v>10563.119999999999</v>
      </c>
      <c r="I33" s="18">
        <f>I34+I35+I36</f>
        <v>10513.119999999999</v>
      </c>
      <c r="J33" s="18">
        <f>J34+J35+J36</f>
        <v>10513.119999999999</v>
      </c>
      <c r="K33" s="18">
        <f>K34+K35+K36</f>
        <v>25888</v>
      </c>
      <c r="L33" s="18">
        <f>L34+L35+L36</f>
        <v>26915</v>
      </c>
      <c r="M33" s="18">
        <f t="shared" si="0"/>
        <v>84392.36</v>
      </c>
    </row>
    <row r="34" spans="1:13" s="4" customFormat="1" ht="15.75">
      <c r="A34" s="13"/>
      <c r="B34" s="31"/>
      <c r="C34" s="40" t="s">
        <v>12</v>
      </c>
      <c r="D34" s="13"/>
      <c r="E34" s="13"/>
      <c r="F34" s="13"/>
      <c r="G34" s="13"/>
      <c r="H34" s="18">
        <f>H38</f>
        <v>50</v>
      </c>
      <c r="I34" s="18">
        <f>I37</f>
        <v>210</v>
      </c>
      <c r="J34" s="18">
        <f>J37</f>
        <v>210</v>
      </c>
      <c r="K34" s="18">
        <f>K37</f>
        <v>410</v>
      </c>
      <c r="L34" s="18">
        <f>L37</f>
        <v>410</v>
      </c>
      <c r="M34" s="18">
        <f t="shared" si="0"/>
        <v>1290</v>
      </c>
    </row>
    <row r="35" spans="1:13" s="4" customFormat="1" ht="15.75">
      <c r="A35" s="13"/>
      <c r="B35" s="31"/>
      <c r="C35" s="13" t="s">
        <v>21</v>
      </c>
      <c r="D35" s="13"/>
      <c r="E35" s="13"/>
      <c r="F35" s="13"/>
      <c r="G35" s="13"/>
      <c r="H35" s="18">
        <f>H51</f>
        <v>0</v>
      </c>
      <c r="I35" s="18">
        <f>I51</f>
        <v>0</v>
      </c>
      <c r="J35" s="18">
        <f>J51</f>
        <v>0</v>
      </c>
      <c r="K35" s="18">
        <f>K51</f>
        <v>620</v>
      </c>
      <c r="L35" s="18">
        <f>L51</f>
        <v>620</v>
      </c>
      <c r="M35" s="18">
        <f t="shared" si="0"/>
        <v>1240</v>
      </c>
    </row>
    <row r="36" spans="1:13" s="4" customFormat="1" ht="31.5">
      <c r="A36" s="13"/>
      <c r="B36" s="31"/>
      <c r="C36" s="13" t="s">
        <v>20</v>
      </c>
      <c r="D36" s="13"/>
      <c r="E36" s="50"/>
      <c r="F36" s="50"/>
      <c r="G36" s="13"/>
      <c r="H36" s="18">
        <f>H40+H45+H49+H52+H55+H56+H39+H57</f>
        <v>10513.119999999999</v>
      </c>
      <c r="I36" s="18">
        <f>I40+I45+I49+I52+I55+I56</f>
        <v>10303.119999999999</v>
      </c>
      <c r="J36" s="18">
        <f>J40+J45+J49+J52+J55+J56</f>
        <v>10303.119999999999</v>
      </c>
      <c r="K36" s="18">
        <f>K40+K45+K49+K52+K55+K56</f>
        <v>24858</v>
      </c>
      <c r="L36" s="18">
        <f>L40+L45+L49+L52+L55+L56</f>
        <v>25885</v>
      </c>
      <c r="M36" s="18">
        <f t="shared" si="0"/>
        <v>81862.36</v>
      </c>
    </row>
    <row r="37" spans="1:13" s="4" customFormat="1" ht="210" customHeight="1">
      <c r="A37" s="13" t="s">
        <v>25</v>
      </c>
      <c r="B37" s="31" t="s">
        <v>128</v>
      </c>
      <c r="C37" s="40" t="s">
        <v>125</v>
      </c>
      <c r="D37" s="13">
        <v>1</v>
      </c>
      <c r="E37" s="50" t="s">
        <v>215</v>
      </c>
      <c r="F37" s="50" t="s">
        <v>216</v>
      </c>
      <c r="G37" s="13">
        <v>2002</v>
      </c>
      <c r="H37" s="18">
        <v>210</v>
      </c>
      <c r="I37" s="18">
        <v>210</v>
      </c>
      <c r="J37" s="18">
        <v>210</v>
      </c>
      <c r="K37" s="18">
        <v>410</v>
      </c>
      <c r="L37" s="18">
        <v>410</v>
      </c>
      <c r="M37" s="18">
        <f t="shared" si="0"/>
        <v>1450</v>
      </c>
    </row>
    <row r="38" spans="1:13" s="4" customFormat="1" ht="42.75" customHeight="1">
      <c r="A38" s="13"/>
      <c r="B38" s="31"/>
      <c r="C38" s="40" t="s">
        <v>12</v>
      </c>
      <c r="D38" s="13"/>
      <c r="E38" s="50"/>
      <c r="F38" s="50"/>
      <c r="G38" s="13"/>
      <c r="H38" s="18">
        <v>50</v>
      </c>
      <c r="I38" s="18"/>
      <c r="J38" s="18"/>
      <c r="K38" s="18"/>
      <c r="L38" s="18"/>
      <c r="M38" s="18"/>
    </row>
    <row r="39" spans="1:13" s="4" customFormat="1" ht="50.25" customHeight="1">
      <c r="A39" s="13"/>
      <c r="B39" s="31"/>
      <c r="C39" s="40" t="s">
        <v>20</v>
      </c>
      <c r="D39" s="13"/>
      <c r="E39" s="50"/>
      <c r="F39" s="50"/>
      <c r="G39" s="13"/>
      <c r="H39" s="18">
        <v>160</v>
      </c>
      <c r="I39" s="18"/>
      <c r="J39" s="18"/>
      <c r="K39" s="18"/>
      <c r="L39" s="18"/>
      <c r="M39" s="18"/>
    </row>
    <row r="40" spans="1:13" s="4" customFormat="1" ht="47.25">
      <c r="A40" s="13" t="s">
        <v>26</v>
      </c>
      <c r="B40" s="31" t="s">
        <v>27</v>
      </c>
      <c r="C40" s="13" t="s">
        <v>126</v>
      </c>
      <c r="D40" s="13">
        <v>1</v>
      </c>
      <c r="E40" s="50" t="s">
        <v>215</v>
      </c>
      <c r="F40" s="50" t="s">
        <v>216</v>
      </c>
      <c r="G40" s="13">
        <v>2003</v>
      </c>
      <c r="H40" s="18">
        <f>H41+H42+H43+H44</f>
        <v>4573.59</v>
      </c>
      <c r="I40" s="18">
        <f>I41+I42+I43+I44</f>
        <v>4573.59</v>
      </c>
      <c r="J40" s="18">
        <f>J41+J42+J43+J44</f>
        <v>4573.59</v>
      </c>
      <c r="K40" s="18">
        <f>K41+K42+K43</f>
        <v>6710</v>
      </c>
      <c r="L40" s="18">
        <f>L41+L42+L43</f>
        <v>7130</v>
      </c>
      <c r="M40" s="18">
        <f t="shared" si="0"/>
        <v>27560.77</v>
      </c>
    </row>
    <row r="41" spans="1:13" s="4" customFormat="1" ht="47.25">
      <c r="A41" s="13" t="s">
        <v>28</v>
      </c>
      <c r="B41" s="31" t="s">
        <v>29</v>
      </c>
      <c r="C41" s="13" t="s">
        <v>126</v>
      </c>
      <c r="D41" s="13"/>
      <c r="E41" s="13"/>
      <c r="F41" s="13"/>
      <c r="G41" s="13"/>
      <c r="H41" s="18">
        <v>150</v>
      </c>
      <c r="I41" s="18">
        <v>150</v>
      </c>
      <c r="J41" s="18">
        <v>150</v>
      </c>
      <c r="K41" s="18">
        <v>330</v>
      </c>
      <c r="L41" s="18">
        <v>330</v>
      </c>
      <c r="M41" s="18">
        <f t="shared" si="0"/>
        <v>1110</v>
      </c>
    </row>
    <row r="42" spans="1:13" s="4" customFormat="1" ht="63">
      <c r="A42" s="13" t="s">
        <v>30</v>
      </c>
      <c r="B42" s="31" t="s">
        <v>129</v>
      </c>
      <c r="C42" s="13" t="s">
        <v>20</v>
      </c>
      <c r="D42" s="13"/>
      <c r="E42" s="13"/>
      <c r="F42" s="13"/>
      <c r="G42" s="13"/>
      <c r="H42" s="18">
        <v>0</v>
      </c>
      <c r="I42" s="18">
        <v>0</v>
      </c>
      <c r="J42" s="18">
        <v>0</v>
      </c>
      <c r="K42" s="18">
        <v>800</v>
      </c>
      <c r="L42" s="18">
        <v>800</v>
      </c>
      <c r="M42" s="18">
        <f t="shared" si="0"/>
        <v>1600</v>
      </c>
    </row>
    <row r="43" spans="1:13" s="4" customFormat="1" ht="31.5">
      <c r="A43" s="13" t="s">
        <v>31</v>
      </c>
      <c r="B43" s="31" t="s">
        <v>32</v>
      </c>
      <c r="C43" s="13" t="s">
        <v>20</v>
      </c>
      <c r="D43" s="13"/>
      <c r="E43" s="13"/>
      <c r="F43" s="13"/>
      <c r="G43" s="13"/>
      <c r="H43" s="18">
        <v>3156.39</v>
      </c>
      <c r="I43" s="18">
        <v>3156.39</v>
      </c>
      <c r="J43" s="18">
        <v>3156.39</v>
      </c>
      <c r="K43" s="18">
        <v>5580</v>
      </c>
      <c r="L43" s="18">
        <v>6000</v>
      </c>
      <c r="M43" s="18">
        <f t="shared" si="0"/>
        <v>21049.17</v>
      </c>
    </row>
    <row r="44" spans="1:13" s="4" customFormat="1" ht="31.5">
      <c r="A44" s="13" t="s">
        <v>205</v>
      </c>
      <c r="B44" s="31" t="s">
        <v>206</v>
      </c>
      <c r="C44" s="13" t="s">
        <v>20</v>
      </c>
      <c r="D44" s="13"/>
      <c r="E44" s="13"/>
      <c r="F44" s="13"/>
      <c r="G44" s="13"/>
      <c r="H44" s="18">
        <v>1267.2</v>
      </c>
      <c r="I44" s="18">
        <v>1267.2</v>
      </c>
      <c r="J44" s="18">
        <v>1267.2</v>
      </c>
      <c r="K44" s="18">
        <v>0</v>
      </c>
      <c r="L44" s="18">
        <v>0</v>
      </c>
      <c r="M44" s="18">
        <f t="shared" si="0"/>
        <v>3801.6000000000004</v>
      </c>
    </row>
    <row r="45" spans="1:13" s="4" customFormat="1" ht="144.75" customHeight="1">
      <c r="A45" s="13" t="s">
        <v>33</v>
      </c>
      <c r="B45" s="31" t="s">
        <v>34</v>
      </c>
      <c r="C45" s="13" t="s">
        <v>35</v>
      </c>
      <c r="D45" s="13"/>
      <c r="E45" s="13"/>
      <c r="F45" s="13"/>
      <c r="G45" s="13"/>
      <c r="H45" s="18">
        <f>H48+H47+H46</f>
        <v>0</v>
      </c>
      <c r="I45" s="18">
        <f>I48+I47+I46</f>
        <v>0</v>
      </c>
      <c r="J45" s="18">
        <f>J48+J47+J46</f>
        <v>0</v>
      </c>
      <c r="K45" s="18">
        <f>K48+K47+K46</f>
        <v>5570</v>
      </c>
      <c r="L45" s="18">
        <f>L48+L47+L46</f>
        <v>5520</v>
      </c>
      <c r="M45" s="18">
        <f t="shared" si="0"/>
        <v>11090</v>
      </c>
    </row>
    <row r="46" spans="1:13" s="4" customFormat="1" ht="98.25" customHeight="1">
      <c r="A46" s="13" t="s">
        <v>36</v>
      </c>
      <c r="B46" s="31" t="s">
        <v>37</v>
      </c>
      <c r="C46" s="13" t="s">
        <v>35</v>
      </c>
      <c r="D46" s="13"/>
      <c r="E46" s="13"/>
      <c r="F46" s="13"/>
      <c r="G46" s="13"/>
      <c r="H46" s="18">
        <v>0</v>
      </c>
      <c r="I46" s="18">
        <v>0</v>
      </c>
      <c r="J46" s="18">
        <v>0</v>
      </c>
      <c r="K46" s="18">
        <v>3500</v>
      </c>
      <c r="L46" s="18">
        <v>3500</v>
      </c>
      <c r="M46" s="18">
        <f t="shared" si="0"/>
        <v>7000</v>
      </c>
    </row>
    <row r="47" spans="1:13" s="4" customFormat="1" ht="31.5">
      <c r="A47" s="43" t="s">
        <v>38</v>
      </c>
      <c r="B47" s="32" t="s">
        <v>39</v>
      </c>
      <c r="C47" s="13" t="s">
        <v>35</v>
      </c>
      <c r="D47" s="13"/>
      <c r="E47" s="13"/>
      <c r="F47" s="13"/>
      <c r="G47" s="13"/>
      <c r="H47" s="20">
        <v>0</v>
      </c>
      <c r="I47" s="20">
        <v>0</v>
      </c>
      <c r="J47" s="20">
        <v>0</v>
      </c>
      <c r="K47" s="20">
        <v>150</v>
      </c>
      <c r="L47" s="20">
        <v>100</v>
      </c>
      <c r="M47" s="18">
        <f t="shared" si="0"/>
        <v>250</v>
      </c>
    </row>
    <row r="48" spans="1:13" s="4" customFormat="1" ht="47.25">
      <c r="A48" s="43" t="s">
        <v>40</v>
      </c>
      <c r="B48" s="32" t="s">
        <v>41</v>
      </c>
      <c r="C48" s="13" t="s">
        <v>35</v>
      </c>
      <c r="D48" s="13"/>
      <c r="E48" s="13"/>
      <c r="F48" s="13"/>
      <c r="G48" s="13"/>
      <c r="H48" s="20">
        <v>0</v>
      </c>
      <c r="I48" s="20">
        <v>0</v>
      </c>
      <c r="J48" s="20">
        <v>0</v>
      </c>
      <c r="K48" s="20">
        <v>1920</v>
      </c>
      <c r="L48" s="20">
        <v>1920</v>
      </c>
      <c r="M48" s="18">
        <f t="shared" si="0"/>
        <v>3840</v>
      </c>
    </row>
    <row r="49" spans="1:13" s="4" customFormat="1" ht="97.5" customHeight="1">
      <c r="A49" s="43" t="s">
        <v>42</v>
      </c>
      <c r="B49" s="33" t="s">
        <v>43</v>
      </c>
      <c r="C49" s="13" t="s">
        <v>20</v>
      </c>
      <c r="D49" s="13">
        <v>1</v>
      </c>
      <c r="E49" s="13">
        <v>2</v>
      </c>
      <c r="F49" s="13">
        <v>1</v>
      </c>
      <c r="G49" s="13">
        <v>2005</v>
      </c>
      <c r="H49" s="20">
        <v>5379.53</v>
      </c>
      <c r="I49" s="20">
        <v>5379.53</v>
      </c>
      <c r="J49" s="20">
        <v>5379.53</v>
      </c>
      <c r="K49" s="20">
        <v>10938</v>
      </c>
      <c r="L49" s="20">
        <v>11595</v>
      </c>
      <c r="M49" s="18">
        <f t="shared" si="0"/>
        <v>38671.59</v>
      </c>
    </row>
    <row r="50" spans="1:13" s="4" customFormat="1" ht="47.25">
      <c r="A50" s="43" t="s">
        <v>44</v>
      </c>
      <c r="B50" s="32" t="s">
        <v>45</v>
      </c>
      <c r="C50" s="13" t="s">
        <v>213</v>
      </c>
      <c r="D50" s="13"/>
      <c r="E50" s="13"/>
      <c r="F50" s="13"/>
      <c r="G50" s="13"/>
      <c r="H50" s="18">
        <f>H51+H52</f>
        <v>0</v>
      </c>
      <c r="I50" s="18">
        <f>I51+I52</f>
        <v>0</v>
      </c>
      <c r="J50" s="18">
        <f>J51+J52</f>
        <v>0</v>
      </c>
      <c r="K50" s="18">
        <f>K51+K52</f>
        <v>1150</v>
      </c>
      <c r="L50" s="18">
        <f>L51+L52</f>
        <v>1150</v>
      </c>
      <c r="M50" s="18">
        <f t="shared" si="0"/>
        <v>2300</v>
      </c>
    </row>
    <row r="51" spans="1:13" s="4" customFormat="1" ht="15.75">
      <c r="A51" s="13"/>
      <c r="B51" s="32"/>
      <c r="C51" s="13" t="s">
        <v>212</v>
      </c>
      <c r="D51" s="13"/>
      <c r="E51" s="13"/>
      <c r="F51" s="13"/>
      <c r="G51" s="13"/>
      <c r="H51" s="18">
        <f aca="true" t="shared" si="1" ref="H51:L52">H53</f>
        <v>0</v>
      </c>
      <c r="I51" s="18">
        <f t="shared" si="1"/>
        <v>0</v>
      </c>
      <c r="J51" s="18">
        <f t="shared" si="1"/>
        <v>0</v>
      </c>
      <c r="K51" s="18">
        <f t="shared" si="1"/>
        <v>620</v>
      </c>
      <c r="L51" s="18">
        <f t="shared" si="1"/>
        <v>620</v>
      </c>
      <c r="M51" s="18">
        <f t="shared" si="0"/>
        <v>1240</v>
      </c>
    </row>
    <row r="52" spans="1:13" s="4" customFormat="1" ht="31.5">
      <c r="A52" s="13"/>
      <c r="B52" s="32"/>
      <c r="C52" s="13" t="s">
        <v>20</v>
      </c>
      <c r="D52" s="13"/>
      <c r="E52" s="13"/>
      <c r="F52" s="13"/>
      <c r="G52" s="13"/>
      <c r="H52" s="18">
        <f t="shared" si="1"/>
        <v>0</v>
      </c>
      <c r="I52" s="18">
        <f t="shared" si="1"/>
        <v>0</v>
      </c>
      <c r="J52" s="18">
        <f t="shared" si="1"/>
        <v>0</v>
      </c>
      <c r="K52" s="18">
        <f t="shared" si="1"/>
        <v>530</v>
      </c>
      <c r="L52" s="18">
        <f t="shared" si="1"/>
        <v>530</v>
      </c>
      <c r="M52" s="18">
        <f t="shared" si="0"/>
        <v>1060</v>
      </c>
    </row>
    <row r="53" spans="1:13" s="4" customFormat="1" ht="15.75">
      <c r="A53" s="43" t="s">
        <v>46</v>
      </c>
      <c r="B53" s="32" t="s">
        <v>47</v>
      </c>
      <c r="C53" s="13" t="s">
        <v>212</v>
      </c>
      <c r="D53" s="13"/>
      <c r="E53" s="13"/>
      <c r="F53" s="13"/>
      <c r="G53" s="13"/>
      <c r="H53" s="20">
        <v>0</v>
      </c>
      <c r="I53" s="20">
        <v>0</v>
      </c>
      <c r="J53" s="20">
        <v>0</v>
      </c>
      <c r="K53" s="20">
        <v>620</v>
      </c>
      <c r="L53" s="20">
        <v>620</v>
      </c>
      <c r="M53" s="18">
        <f t="shared" si="0"/>
        <v>1240</v>
      </c>
    </row>
    <row r="54" spans="1:13" s="4" customFormat="1" ht="31.5">
      <c r="A54" s="43" t="s">
        <v>48</v>
      </c>
      <c r="B54" s="32" t="s">
        <v>49</v>
      </c>
      <c r="C54" s="13" t="s">
        <v>20</v>
      </c>
      <c r="D54" s="13"/>
      <c r="E54" s="13"/>
      <c r="F54" s="13"/>
      <c r="G54" s="13"/>
      <c r="H54" s="20">
        <v>0</v>
      </c>
      <c r="I54" s="20">
        <v>0</v>
      </c>
      <c r="J54" s="20">
        <v>0</v>
      </c>
      <c r="K54" s="20">
        <v>530</v>
      </c>
      <c r="L54" s="20">
        <v>530</v>
      </c>
      <c r="M54" s="18">
        <f t="shared" si="0"/>
        <v>1060</v>
      </c>
    </row>
    <row r="55" spans="1:13" s="4" customFormat="1" ht="179.25" customHeight="1">
      <c r="A55" s="43" t="s">
        <v>50</v>
      </c>
      <c r="B55" s="32" t="s">
        <v>253</v>
      </c>
      <c r="C55" s="13" t="s">
        <v>54</v>
      </c>
      <c r="D55" s="13">
        <v>1</v>
      </c>
      <c r="E55" s="13">
        <v>2</v>
      </c>
      <c r="F55" s="13">
        <v>1</v>
      </c>
      <c r="G55" s="13">
        <v>2007</v>
      </c>
      <c r="H55" s="20">
        <v>350</v>
      </c>
      <c r="I55" s="20">
        <v>350</v>
      </c>
      <c r="J55" s="20">
        <v>350</v>
      </c>
      <c r="K55" s="20">
        <v>560</v>
      </c>
      <c r="L55" s="20">
        <v>560</v>
      </c>
      <c r="M55" s="18">
        <f t="shared" si="0"/>
        <v>2170</v>
      </c>
    </row>
    <row r="56" spans="1:13" s="4" customFormat="1" ht="47.25">
      <c r="A56" s="43" t="s">
        <v>51</v>
      </c>
      <c r="B56" s="32" t="s">
        <v>52</v>
      </c>
      <c r="C56" s="13" t="s">
        <v>20</v>
      </c>
      <c r="D56" s="13"/>
      <c r="E56" s="13"/>
      <c r="F56" s="13"/>
      <c r="G56" s="13"/>
      <c r="H56" s="20">
        <v>0</v>
      </c>
      <c r="I56" s="20">
        <v>0</v>
      </c>
      <c r="J56" s="20">
        <v>0</v>
      </c>
      <c r="K56" s="20">
        <v>550</v>
      </c>
      <c r="L56" s="20">
        <v>550</v>
      </c>
      <c r="M56" s="18">
        <f t="shared" si="0"/>
        <v>1100</v>
      </c>
    </row>
    <row r="57" spans="1:13" s="4" customFormat="1" ht="101.25" customHeight="1">
      <c r="A57" s="43" t="s">
        <v>278</v>
      </c>
      <c r="B57" s="32" t="s">
        <v>281</v>
      </c>
      <c r="C57" s="13" t="s">
        <v>20</v>
      </c>
      <c r="D57" s="13"/>
      <c r="E57" s="13"/>
      <c r="F57" s="13"/>
      <c r="G57" s="13"/>
      <c r="H57" s="20">
        <v>50</v>
      </c>
      <c r="I57" s="20">
        <v>0</v>
      </c>
      <c r="J57" s="20">
        <v>0</v>
      </c>
      <c r="K57" s="20">
        <v>0</v>
      </c>
      <c r="L57" s="20">
        <v>0</v>
      </c>
      <c r="M57" s="18">
        <f t="shared" si="0"/>
        <v>50</v>
      </c>
    </row>
    <row r="58" spans="1:13" s="4" customFormat="1" ht="61.5" customHeight="1">
      <c r="A58" s="43" t="s">
        <v>279</v>
      </c>
      <c r="B58" s="32" t="s">
        <v>280</v>
      </c>
      <c r="C58" s="13" t="s">
        <v>20</v>
      </c>
      <c r="D58" s="13"/>
      <c r="E58" s="13"/>
      <c r="F58" s="13"/>
      <c r="G58" s="13"/>
      <c r="H58" s="20">
        <v>50</v>
      </c>
      <c r="I58" s="20">
        <v>0</v>
      </c>
      <c r="J58" s="20">
        <v>0</v>
      </c>
      <c r="K58" s="20">
        <v>0</v>
      </c>
      <c r="L58" s="20">
        <v>0</v>
      </c>
      <c r="M58" s="18">
        <f t="shared" si="0"/>
        <v>50</v>
      </c>
    </row>
    <row r="59" spans="1:13" s="4" customFormat="1" ht="63">
      <c r="A59" s="13" t="s">
        <v>56</v>
      </c>
      <c r="B59" s="31" t="s">
        <v>55</v>
      </c>
      <c r="C59" s="13" t="s">
        <v>24</v>
      </c>
      <c r="D59" s="13">
        <v>1</v>
      </c>
      <c r="E59" s="13">
        <v>2</v>
      </c>
      <c r="F59" s="13">
        <v>2</v>
      </c>
      <c r="G59" s="13"/>
      <c r="H59" s="5">
        <f>H60+H61+H62</f>
        <v>624.441</v>
      </c>
      <c r="I59" s="5">
        <f>I60+I61+I62</f>
        <v>430</v>
      </c>
      <c r="J59" s="5">
        <f>J60+J61+J62</f>
        <v>430</v>
      </c>
      <c r="K59" s="5">
        <f>K60+K61+K62</f>
        <v>1790</v>
      </c>
      <c r="L59" s="5">
        <f>L60+L61+L62</f>
        <v>1790</v>
      </c>
      <c r="M59" s="18">
        <f t="shared" si="0"/>
        <v>5064.441</v>
      </c>
    </row>
    <row r="60" spans="1:13" s="4" customFormat="1" ht="15.75">
      <c r="A60" s="13"/>
      <c r="B60" s="31"/>
      <c r="C60" s="40" t="s">
        <v>12</v>
      </c>
      <c r="D60" s="13"/>
      <c r="E60" s="13"/>
      <c r="F60" s="13"/>
      <c r="G60" s="13"/>
      <c r="H60" s="18">
        <f>H64+H68+H69</f>
        <v>470.44100000000003</v>
      </c>
      <c r="I60" s="18">
        <f>I64+I68</f>
        <v>400</v>
      </c>
      <c r="J60" s="18">
        <f>J64+J68</f>
        <v>400</v>
      </c>
      <c r="K60" s="18">
        <f>K64+K68</f>
        <v>840</v>
      </c>
      <c r="L60" s="18">
        <f>L64+L68</f>
        <v>840</v>
      </c>
      <c r="M60" s="18">
        <f t="shared" si="0"/>
        <v>2950.441</v>
      </c>
    </row>
    <row r="61" spans="1:13" s="4" customFormat="1" ht="15.75">
      <c r="A61" s="13"/>
      <c r="B61" s="31"/>
      <c r="C61" s="13" t="s">
        <v>21</v>
      </c>
      <c r="D61" s="13"/>
      <c r="E61" s="13"/>
      <c r="F61" s="13"/>
      <c r="G61" s="13"/>
      <c r="H61" s="18">
        <f>H65</f>
        <v>0</v>
      </c>
      <c r="I61" s="18">
        <f>I65</f>
        <v>0</v>
      </c>
      <c r="J61" s="18">
        <f>J65</f>
        <v>0</v>
      </c>
      <c r="K61" s="18">
        <f>K65</f>
        <v>130</v>
      </c>
      <c r="L61" s="18">
        <f>L65</f>
        <v>130</v>
      </c>
      <c r="M61" s="18">
        <f t="shared" si="0"/>
        <v>260</v>
      </c>
    </row>
    <row r="62" spans="1:13" s="4" customFormat="1" ht="31.5">
      <c r="A62" s="13"/>
      <c r="B62" s="31"/>
      <c r="C62" s="13" t="s">
        <v>20</v>
      </c>
      <c r="D62" s="13"/>
      <c r="E62" s="13"/>
      <c r="F62" s="13"/>
      <c r="G62" s="13"/>
      <c r="H62" s="18">
        <f>H66+H67+H70+H72+H73</f>
        <v>154</v>
      </c>
      <c r="I62" s="18">
        <f>I66+I67+I70+I71+I72+I73</f>
        <v>30</v>
      </c>
      <c r="J62" s="18">
        <f>J66+J67+J70+J71+J72+J73</f>
        <v>30</v>
      </c>
      <c r="K62" s="18">
        <f>K66+K67+K70+K71+K72+K73</f>
        <v>820</v>
      </c>
      <c r="L62" s="18">
        <f>L66+L67+L70+L71+L72+L73</f>
        <v>820</v>
      </c>
      <c r="M62" s="18">
        <f t="shared" si="0"/>
        <v>1854</v>
      </c>
    </row>
    <row r="63" spans="1:13" s="4" customFormat="1" ht="91.5" customHeight="1">
      <c r="A63" s="43" t="s">
        <v>57</v>
      </c>
      <c r="B63" s="32" t="s">
        <v>58</v>
      </c>
      <c r="C63" s="13" t="s">
        <v>24</v>
      </c>
      <c r="D63" s="13">
        <v>1</v>
      </c>
      <c r="E63" s="13">
        <v>2</v>
      </c>
      <c r="F63" s="13">
        <v>2</v>
      </c>
      <c r="G63" s="13">
        <v>2009</v>
      </c>
      <c r="H63" s="18">
        <f>H64+H65+H66</f>
        <v>250</v>
      </c>
      <c r="I63" s="18">
        <f>I64+I65+I66</f>
        <v>250</v>
      </c>
      <c r="J63" s="18">
        <f>J64+J65+J66</f>
        <v>250</v>
      </c>
      <c r="K63" s="18">
        <f>K64+K65+K66</f>
        <v>300</v>
      </c>
      <c r="L63" s="18">
        <f>L64+L65+L66</f>
        <v>300</v>
      </c>
      <c r="M63" s="18">
        <f t="shared" si="0"/>
        <v>1350</v>
      </c>
    </row>
    <row r="64" spans="1:13" s="4" customFormat="1" ht="15" customHeight="1">
      <c r="A64" s="43"/>
      <c r="B64" s="32"/>
      <c r="C64" s="40" t="s">
        <v>12</v>
      </c>
      <c r="D64" s="13"/>
      <c r="E64" s="13"/>
      <c r="F64" s="13"/>
      <c r="G64" s="13"/>
      <c r="H64" s="18">
        <v>96</v>
      </c>
      <c r="I64" s="18">
        <v>250</v>
      </c>
      <c r="J64" s="18">
        <v>250</v>
      </c>
      <c r="K64" s="18">
        <v>20</v>
      </c>
      <c r="L64" s="18">
        <v>20</v>
      </c>
      <c r="M64" s="18">
        <f t="shared" si="0"/>
        <v>636</v>
      </c>
    </row>
    <row r="65" spans="1:13" s="4" customFormat="1" ht="15.75">
      <c r="A65" s="43"/>
      <c r="B65" s="32"/>
      <c r="C65" s="13" t="s">
        <v>21</v>
      </c>
      <c r="D65" s="13"/>
      <c r="E65" s="13"/>
      <c r="F65" s="13"/>
      <c r="G65" s="13"/>
      <c r="H65" s="18">
        <v>0</v>
      </c>
      <c r="I65" s="18">
        <v>0</v>
      </c>
      <c r="J65" s="18">
        <v>0</v>
      </c>
      <c r="K65" s="18">
        <v>130</v>
      </c>
      <c r="L65" s="18">
        <v>130</v>
      </c>
      <c r="M65" s="18">
        <f t="shared" si="0"/>
        <v>260</v>
      </c>
    </row>
    <row r="66" spans="1:13" s="4" customFormat="1" ht="31.5">
      <c r="A66" s="43"/>
      <c r="B66" s="32"/>
      <c r="C66" s="13" t="s">
        <v>20</v>
      </c>
      <c r="D66" s="13"/>
      <c r="E66" s="13"/>
      <c r="F66" s="13"/>
      <c r="G66" s="13"/>
      <c r="H66" s="18">
        <v>154</v>
      </c>
      <c r="I66" s="18">
        <v>0</v>
      </c>
      <c r="J66" s="18">
        <v>0</v>
      </c>
      <c r="K66" s="18">
        <v>150</v>
      </c>
      <c r="L66" s="18">
        <v>150</v>
      </c>
      <c r="M66" s="18">
        <f t="shared" si="0"/>
        <v>454</v>
      </c>
    </row>
    <row r="67" spans="1:13" s="4" customFormat="1" ht="63">
      <c r="A67" s="43" t="s">
        <v>59</v>
      </c>
      <c r="B67" s="32" t="s">
        <v>60</v>
      </c>
      <c r="C67" s="13" t="s">
        <v>20</v>
      </c>
      <c r="D67" s="13"/>
      <c r="E67" s="13"/>
      <c r="F67" s="13"/>
      <c r="G67" s="13"/>
      <c r="H67" s="20">
        <v>0</v>
      </c>
      <c r="I67" s="20">
        <v>0</v>
      </c>
      <c r="J67" s="20">
        <v>0</v>
      </c>
      <c r="K67" s="20">
        <v>400</v>
      </c>
      <c r="L67" s="20">
        <v>400</v>
      </c>
      <c r="M67" s="18">
        <f t="shared" si="0"/>
        <v>800</v>
      </c>
    </row>
    <row r="68" spans="1:13" s="4" customFormat="1" ht="31.5">
      <c r="A68" s="43" t="s">
        <v>61</v>
      </c>
      <c r="B68" s="32" t="s">
        <v>62</v>
      </c>
      <c r="C68" s="40" t="s">
        <v>12</v>
      </c>
      <c r="D68" s="13">
        <v>1</v>
      </c>
      <c r="E68" s="13">
        <v>2</v>
      </c>
      <c r="F68" s="13">
        <v>2</v>
      </c>
      <c r="G68" s="13">
        <v>2011</v>
      </c>
      <c r="H68" s="20">
        <v>150</v>
      </c>
      <c r="I68" s="20">
        <v>150</v>
      </c>
      <c r="J68" s="20">
        <v>150</v>
      </c>
      <c r="K68" s="20">
        <v>820</v>
      </c>
      <c r="L68" s="20">
        <v>820</v>
      </c>
      <c r="M68" s="18">
        <f t="shared" si="0"/>
        <v>2090</v>
      </c>
    </row>
    <row r="69" spans="1:13" s="4" customFormat="1" ht="15.75">
      <c r="A69" s="43" t="s">
        <v>63</v>
      </c>
      <c r="B69" s="32" t="s">
        <v>64</v>
      </c>
      <c r="C69" s="13" t="s">
        <v>212</v>
      </c>
      <c r="D69" s="13">
        <v>1</v>
      </c>
      <c r="E69" s="13">
        <v>2</v>
      </c>
      <c r="F69" s="13">
        <v>2</v>
      </c>
      <c r="G69" s="13">
        <v>2012</v>
      </c>
      <c r="H69" s="18">
        <f aca="true" t="shared" si="2" ref="H69:M69">H70+H71</f>
        <v>224.441</v>
      </c>
      <c r="I69" s="18">
        <f t="shared" si="2"/>
        <v>30</v>
      </c>
      <c r="J69" s="18">
        <f t="shared" si="2"/>
        <v>30</v>
      </c>
      <c r="K69" s="18">
        <f t="shared" si="2"/>
        <v>270</v>
      </c>
      <c r="L69" s="18">
        <f t="shared" si="2"/>
        <v>270</v>
      </c>
      <c r="M69" s="18">
        <f t="shared" si="2"/>
        <v>824.441</v>
      </c>
    </row>
    <row r="70" spans="1:13" s="4" customFormat="1" ht="31.5">
      <c r="A70" s="43" t="s">
        <v>65</v>
      </c>
      <c r="B70" s="33" t="s">
        <v>66</v>
      </c>
      <c r="C70" s="13" t="s">
        <v>20</v>
      </c>
      <c r="D70" s="13"/>
      <c r="E70" s="13"/>
      <c r="F70" s="13"/>
      <c r="G70" s="13"/>
      <c r="H70" s="20">
        <v>0</v>
      </c>
      <c r="I70" s="20">
        <v>0</v>
      </c>
      <c r="J70" s="20">
        <v>0</v>
      </c>
      <c r="K70" s="20">
        <v>200</v>
      </c>
      <c r="L70" s="20">
        <v>200</v>
      </c>
      <c r="M70" s="18">
        <f t="shared" si="0"/>
        <v>400</v>
      </c>
    </row>
    <row r="71" spans="1:13" s="4" customFormat="1" ht="31.5">
      <c r="A71" s="43" t="s">
        <v>67</v>
      </c>
      <c r="B71" s="33" t="s">
        <v>68</v>
      </c>
      <c r="C71" s="13" t="s">
        <v>212</v>
      </c>
      <c r="D71" s="13"/>
      <c r="E71" s="13"/>
      <c r="F71" s="13"/>
      <c r="G71" s="13"/>
      <c r="H71" s="20">
        <v>224.441</v>
      </c>
      <c r="I71" s="20">
        <v>30</v>
      </c>
      <c r="J71" s="20">
        <v>30</v>
      </c>
      <c r="K71" s="20">
        <v>70</v>
      </c>
      <c r="L71" s="20">
        <v>70</v>
      </c>
      <c r="M71" s="18">
        <f t="shared" si="0"/>
        <v>424.44100000000003</v>
      </c>
    </row>
    <row r="72" spans="1:13" s="4" customFormat="1" ht="47.25">
      <c r="A72" s="43" t="s">
        <v>69</v>
      </c>
      <c r="B72" s="33" t="s">
        <v>70</v>
      </c>
      <c r="C72" s="13" t="s">
        <v>19</v>
      </c>
      <c r="D72" s="13"/>
      <c r="E72" s="13"/>
      <c r="F72" s="13"/>
      <c r="G72" s="13"/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18">
        <f t="shared" si="0"/>
        <v>0</v>
      </c>
    </row>
    <row r="73" spans="1:13" s="4" customFormat="1" ht="47.25">
      <c r="A73" s="44" t="s">
        <v>71</v>
      </c>
      <c r="B73" s="32" t="s">
        <v>269</v>
      </c>
      <c r="C73" s="13" t="s">
        <v>19</v>
      </c>
      <c r="D73" s="13"/>
      <c r="E73" s="13"/>
      <c r="F73" s="13"/>
      <c r="G73" s="13"/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18">
        <f t="shared" si="0"/>
        <v>0</v>
      </c>
    </row>
    <row r="74" spans="1:13" s="4" customFormat="1" ht="63">
      <c r="A74" s="13" t="s">
        <v>73</v>
      </c>
      <c r="B74" s="32" t="s">
        <v>72</v>
      </c>
      <c r="C74" s="13" t="s">
        <v>24</v>
      </c>
      <c r="D74" s="13">
        <v>1</v>
      </c>
      <c r="E74" s="13">
        <v>2</v>
      </c>
      <c r="F74" s="13">
        <v>3</v>
      </c>
      <c r="G74" s="13"/>
      <c r="H74" s="5">
        <f>H75+H76+H77</f>
        <v>450</v>
      </c>
      <c r="I74" s="5">
        <f>I75+I76+I77</f>
        <v>450</v>
      </c>
      <c r="J74" s="5">
        <f>J75+J76+J77</f>
        <v>450</v>
      </c>
      <c r="K74" s="5">
        <f>K75+K76+K77</f>
        <v>4400</v>
      </c>
      <c r="L74" s="5">
        <f>L75+L76+L77</f>
        <v>4400</v>
      </c>
      <c r="M74" s="18">
        <f t="shared" si="0"/>
        <v>10150</v>
      </c>
    </row>
    <row r="75" spans="1:13" s="4" customFormat="1" ht="15.75">
      <c r="A75" s="13"/>
      <c r="B75" s="32"/>
      <c r="C75" s="40" t="s">
        <v>12</v>
      </c>
      <c r="D75" s="13"/>
      <c r="E75" s="13"/>
      <c r="F75" s="13"/>
      <c r="G75" s="13"/>
      <c r="H75" s="5">
        <f>H78+H83</f>
        <v>90.07</v>
      </c>
      <c r="I75" s="5">
        <f>I78+I83</f>
        <v>450</v>
      </c>
      <c r="J75" s="5">
        <f>J78+J83</f>
        <v>450</v>
      </c>
      <c r="K75" s="5">
        <f>K78+K83</f>
        <v>325</v>
      </c>
      <c r="L75" s="5">
        <f>L78+L83</f>
        <v>325</v>
      </c>
      <c r="M75" s="18">
        <f t="shared" si="0"/>
        <v>1640.07</v>
      </c>
    </row>
    <row r="76" spans="1:13" s="4" customFormat="1" ht="15.75">
      <c r="A76" s="13"/>
      <c r="B76" s="32"/>
      <c r="C76" s="13" t="s">
        <v>21</v>
      </c>
      <c r="D76" s="13"/>
      <c r="E76" s="13"/>
      <c r="F76" s="13"/>
      <c r="G76" s="13"/>
      <c r="H76" s="5">
        <f>H84</f>
        <v>0</v>
      </c>
      <c r="I76" s="5">
        <f>I84</f>
        <v>0</v>
      </c>
      <c r="J76" s="5">
        <f>J84</f>
        <v>0</v>
      </c>
      <c r="K76" s="5">
        <f>K84</f>
        <v>25</v>
      </c>
      <c r="L76" s="5">
        <f>L84</f>
        <v>25</v>
      </c>
      <c r="M76" s="18">
        <f t="shared" si="0"/>
        <v>50</v>
      </c>
    </row>
    <row r="77" spans="1:13" s="4" customFormat="1" ht="31.5">
      <c r="A77" s="13"/>
      <c r="B77" s="32"/>
      <c r="C77" s="13" t="s">
        <v>20</v>
      </c>
      <c r="D77" s="13"/>
      <c r="E77" s="13"/>
      <c r="F77" s="13"/>
      <c r="G77" s="13"/>
      <c r="H77" s="5">
        <f>H79+H80+H81+H85</f>
        <v>359.93</v>
      </c>
      <c r="I77" s="5">
        <f>I79+I80+I81+I85</f>
        <v>0</v>
      </c>
      <c r="J77" s="5">
        <f>J79+J80+J81+J85</f>
        <v>0</v>
      </c>
      <c r="K77" s="5">
        <f>K79+K80+K81+K85</f>
        <v>4050</v>
      </c>
      <c r="L77" s="5">
        <f>L79+L80+L81+L85</f>
        <v>4050</v>
      </c>
      <c r="M77" s="18">
        <f t="shared" si="0"/>
        <v>8459.93</v>
      </c>
    </row>
    <row r="78" spans="1:13" s="4" customFormat="1" ht="128.25" customHeight="1">
      <c r="A78" s="20" t="s">
        <v>74</v>
      </c>
      <c r="B78" s="33" t="s">
        <v>75</v>
      </c>
      <c r="C78" s="40" t="s">
        <v>12</v>
      </c>
      <c r="D78" s="13">
        <v>1</v>
      </c>
      <c r="E78" s="13">
        <v>2</v>
      </c>
      <c r="F78" s="13">
        <v>3</v>
      </c>
      <c r="G78" s="13">
        <v>2013</v>
      </c>
      <c r="H78" s="20">
        <v>50</v>
      </c>
      <c r="I78" s="20">
        <v>50</v>
      </c>
      <c r="J78" s="20">
        <v>50</v>
      </c>
      <c r="K78" s="20">
        <v>300</v>
      </c>
      <c r="L78" s="20">
        <v>300</v>
      </c>
      <c r="M78" s="18">
        <f t="shared" si="0"/>
        <v>750</v>
      </c>
    </row>
    <row r="79" spans="1:13" s="4" customFormat="1" ht="63">
      <c r="A79" s="20" t="s">
        <v>76</v>
      </c>
      <c r="B79" s="33" t="s">
        <v>77</v>
      </c>
      <c r="C79" s="13" t="s">
        <v>20</v>
      </c>
      <c r="D79" s="13"/>
      <c r="E79" s="13"/>
      <c r="F79" s="13"/>
      <c r="G79" s="13"/>
      <c r="H79" s="20">
        <v>0</v>
      </c>
      <c r="I79" s="20">
        <v>0</v>
      </c>
      <c r="J79" s="20">
        <v>0</v>
      </c>
      <c r="K79" s="20">
        <v>3000</v>
      </c>
      <c r="L79" s="20">
        <v>3000</v>
      </c>
      <c r="M79" s="18">
        <f t="shared" si="0"/>
        <v>6000</v>
      </c>
    </row>
    <row r="80" spans="1:13" s="4" customFormat="1" ht="47.25" hidden="1">
      <c r="A80" s="20" t="s">
        <v>78</v>
      </c>
      <c r="B80" s="33" t="s">
        <v>79</v>
      </c>
      <c r="C80" s="13" t="s">
        <v>19</v>
      </c>
      <c r="D80" s="13"/>
      <c r="E80" s="13"/>
      <c r="F80" s="13"/>
      <c r="G80" s="13"/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18">
        <f t="shared" si="0"/>
        <v>0</v>
      </c>
    </row>
    <row r="81" spans="1:13" s="4" customFormat="1" ht="31.5" hidden="1">
      <c r="A81" s="20" t="s">
        <v>80</v>
      </c>
      <c r="B81" s="33" t="s">
        <v>81</v>
      </c>
      <c r="C81" s="13" t="s">
        <v>53</v>
      </c>
      <c r="D81" s="13"/>
      <c r="E81" s="13"/>
      <c r="F81" s="13"/>
      <c r="G81" s="13"/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18">
        <f aca="true" t="shared" si="3" ref="M81:M158">SUM(H81:L81)</f>
        <v>0</v>
      </c>
    </row>
    <row r="82" spans="1:13" s="4" customFormat="1" ht="63">
      <c r="A82" s="20" t="s">
        <v>78</v>
      </c>
      <c r="B82" s="33" t="s">
        <v>82</v>
      </c>
      <c r="C82" s="13" t="s">
        <v>24</v>
      </c>
      <c r="D82" s="13">
        <v>1</v>
      </c>
      <c r="E82" s="13">
        <v>2</v>
      </c>
      <c r="F82" s="13">
        <v>3</v>
      </c>
      <c r="G82" s="13">
        <v>2017</v>
      </c>
      <c r="H82" s="18">
        <f>H83+H84+H85</f>
        <v>400</v>
      </c>
      <c r="I82" s="18">
        <f>I83+I84+I85</f>
        <v>400</v>
      </c>
      <c r="J82" s="18">
        <f>J83+J84+J85</f>
        <v>400</v>
      </c>
      <c r="K82" s="18">
        <f>K83+K84+K85</f>
        <v>1100</v>
      </c>
      <c r="L82" s="18">
        <f>L83+L84+L85</f>
        <v>1100</v>
      </c>
      <c r="M82" s="18">
        <f t="shared" si="3"/>
        <v>3400</v>
      </c>
    </row>
    <row r="83" spans="1:13" s="4" customFormat="1" ht="15.75">
      <c r="A83" s="20"/>
      <c r="B83" s="33"/>
      <c r="C83" s="40" t="s">
        <v>12</v>
      </c>
      <c r="D83" s="13"/>
      <c r="E83" s="13"/>
      <c r="F83" s="13"/>
      <c r="G83" s="13"/>
      <c r="H83" s="18">
        <v>40.07</v>
      </c>
      <c r="I83" s="18">
        <v>400</v>
      </c>
      <c r="J83" s="18">
        <v>400</v>
      </c>
      <c r="K83" s="18">
        <v>25</v>
      </c>
      <c r="L83" s="18">
        <v>25</v>
      </c>
      <c r="M83" s="18">
        <f t="shared" si="3"/>
        <v>890.0699999999999</v>
      </c>
    </row>
    <row r="84" spans="1:13" s="4" customFormat="1" ht="15.75">
      <c r="A84" s="13"/>
      <c r="B84" s="32"/>
      <c r="C84" s="13" t="s">
        <v>21</v>
      </c>
      <c r="D84" s="13"/>
      <c r="E84" s="13"/>
      <c r="F84" s="13"/>
      <c r="G84" s="13"/>
      <c r="H84" s="18">
        <v>0</v>
      </c>
      <c r="I84" s="18">
        <v>0</v>
      </c>
      <c r="J84" s="18">
        <v>0</v>
      </c>
      <c r="K84" s="18">
        <v>25</v>
      </c>
      <c r="L84" s="18">
        <v>25</v>
      </c>
      <c r="M84" s="18">
        <f t="shared" si="3"/>
        <v>50</v>
      </c>
    </row>
    <row r="85" spans="1:13" s="4" customFormat="1" ht="31.5">
      <c r="A85" s="13"/>
      <c r="B85" s="32"/>
      <c r="C85" s="13" t="s">
        <v>20</v>
      </c>
      <c r="D85" s="13"/>
      <c r="E85" s="13"/>
      <c r="F85" s="13"/>
      <c r="G85" s="13"/>
      <c r="H85" s="18">
        <v>359.93</v>
      </c>
      <c r="I85" s="18">
        <v>0</v>
      </c>
      <c r="J85" s="18">
        <v>0</v>
      </c>
      <c r="K85" s="18">
        <v>1050</v>
      </c>
      <c r="L85" s="18">
        <v>1050</v>
      </c>
      <c r="M85" s="18">
        <f t="shared" si="3"/>
        <v>2459.9300000000003</v>
      </c>
    </row>
    <row r="86" spans="1:13" s="4" customFormat="1" ht="47.25">
      <c r="A86" s="13" t="s">
        <v>119</v>
      </c>
      <c r="B86" s="32" t="s">
        <v>118</v>
      </c>
      <c r="C86" s="13" t="s">
        <v>125</v>
      </c>
      <c r="D86" s="13">
        <v>1</v>
      </c>
      <c r="E86" s="13">
        <v>2</v>
      </c>
      <c r="F86" s="13">
        <v>4</v>
      </c>
      <c r="G86" s="13"/>
      <c r="H86" s="18">
        <f>H87+H88</f>
        <v>190</v>
      </c>
      <c r="I86" s="18">
        <f>I87+I88</f>
        <v>190</v>
      </c>
      <c r="J86" s="18">
        <f>J87+J88</f>
        <v>190</v>
      </c>
      <c r="K86" s="18">
        <f>K87+K88</f>
        <v>700</v>
      </c>
      <c r="L86" s="18">
        <f>L87+L88</f>
        <v>700</v>
      </c>
      <c r="M86" s="18">
        <f t="shared" si="3"/>
        <v>1970</v>
      </c>
    </row>
    <row r="87" spans="1:13" s="4" customFormat="1" ht="15.75">
      <c r="A87" s="13"/>
      <c r="B87" s="32"/>
      <c r="C87" s="40" t="s">
        <v>12</v>
      </c>
      <c r="D87" s="13"/>
      <c r="E87" s="13"/>
      <c r="F87" s="13"/>
      <c r="G87" s="13"/>
      <c r="H87" s="18">
        <f>H90+H92</f>
        <v>190</v>
      </c>
      <c r="I87" s="18">
        <f>I90</f>
        <v>150</v>
      </c>
      <c r="J87" s="18">
        <f>J90</f>
        <v>150</v>
      </c>
      <c r="K87" s="18">
        <f>K90</f>
        <v>100</v>
      </c>
      <c r="L87" s="18">
        <f>L90</f>
        <v>100</v>
      </c>
      <c r="M87" s="18">
        <f t="shared" si="3"/>
        <v>690</v>
      </c>
    </row>
    <row r="88" spans="1:13" s="4" customFormat="1" ht="31.5">
      <c r="A88" s="13"/>
      <c r="B88" s="32"/>
      <c r="C88" s="13" t="s">
        <v>20</v>
      </c>
      <c r="D88" s="13"/>
      <c r="E88" s="13"/>
      <c r="F88" s="13"/>
      <c r="G88" s="13"/>
      <c r="H88" s="18">
        <f>H91</f>
        <v>0</v>
      </c>
      <c r="I88" s="18">
        <f>I92+I91</f>
        <v>40</v>
      </c>
      <c r="J88" s="18">
        <f>J92+J91</f>
        <v>40</v>
      </c>
      <c r="K88" s="18">
        <f>K92+K91</f>
        <v>600</v>
      </c>
      <c r="L88" s="18">
        <f>L92+L91</f>
        <v>600</v>
      </c>
      <c r="M88" s="18">
        <f t="shared" si="3"/>
        <v>1280</v>
      </c>
    </row>
    <row r="89" spans="1:13" s="4" customFormat="1" ht="110.25">
      <c r="A89" s="20" t="s">
        <v>120</v>
      </c>
      <c r="B89" s="33" t="s">
        <v>254</v>
      </c>
      <c r="C89" s="13" t="s">
        <v>125</v>
      </c>
      <c r="D89" s="13">
        <v>1</v>
      </c>
      <c r="E89" s="13">
        <v>2</v>
      </c>
      <c r="F89" s="13">
        <v>4</v>
      </c>
      <c r="G89" s="13">
        <v>2018</v>
      </c>
      <c r="H89" s="20">
        <f>H90+H91</f>
        <v>150</v>
      </c>
      <c r="I89" s="20">
        <f>I90+I91</f>
        <v>150</v>
      </c>
      <c r="J89" s="20">
        <f>J90+J91</f>
        <v>150</v>
      </c>
      <c r="K89" s="20">
        <f>K90+K91</f>
        <v>500</v>
      </c>
      <c r="L89" s="20">
        <f>L90+L91</f>
        <v>500</v>
      </c>
      <c r="M89" s="18">
        <f t="shared" si="3"/>
        <v>1450</v>
      </c>
    </row>
    <row r="90" spans="1:13" s="4" customFormat="1" ht="15.75">
      <c r="A90" s="20"/>
      <c r="B90" s="33"/>
      <c r="C90" s="40" t="s">
        <v>12</v>
      </c>
      <c r="D90" s="13"/>
      <c r="E90" s="13"/>
      <c r="F90" s="13"/>
      <c r="G90" s="13"/>
      <c r="H90" s="18">
        <v>150</v>
      </c>
      <c r="I90" s="18">
        <v>150</v>
      </c>
      <c r="J90" s="18">
        <v>150</v>
      </c>
      <c r="K90" s="18">
        <v>100</v>
      </c>
      <c r="L90" s="18">
        <v>100</v>
      </c>
      <c r="M90" s="18">
        <f t="shared" si="3"/>
        <v>650</v>
      </c>
    </row>
    <row r="91" spans="1:13" s="4" customFormat="1" ht="63">
      <c r="A91" s="20"/>
      <c r="B91" s="33"/>
      <c r="C91" s="13" t="s">
        <v>117</v>
      </c>
      <c r="D91" s="13"/>
      <c r="E91" s="13"/>
      <c r="F91" s="13"/>
      <c r="G91" s="13"/>
      <c r="H91" s="18">
        <v>0</v>
      </c>
      <c r="I91" s="18">
        <v>0</v>
      </c>
      <c r="J91" s="18">
        <v>0</v>
      </c>
      <c r="K91" s="18">
        <v>400</v>
      </c>
      <c r="L91" s="18">
        <v>400</v>
      </c>
      <c r="M91" s="18">
        <f t="shared" si="3"/>
        <v>800</v>
      </c>
    </row>
    <row r="92" spans="1:13" s="4" customFormat="1" ht="47.25">
      <c r="A92" s="20" t="s">
        <v>121</v>
      </c>
      <c r="B92" s="33" t="s">
        <v>122</v>
      </c>
      <c r="C92" s="13" t="s">
        <v>12</v>
      </c>
      <c r="D92" s="13">
        <v>1</v>
      </c>
      <c r="E92" s="13">
        <v>2</v>
      </c>
      <c r="F92" s="13">
        <v>4</v>
      </c>
      <c r="G92" s="13">
        <v>2019</v>
      </c>
      <c r="H92" s="20">
        <v>40</v>
      </c>
      <c r="I92" s="20">
        <v>40</v>
      </c>
      <c r="J92" s="20">
        <v>40</v>
      </c>
      <c r="K92" s="20">
        <v>200</v>
      </c>
      <c r="L92" s="20">
        <v>200</v>
      </c>
      <c r="M92" s="18">
        <f t="shared" si="3"/>
        <v>520</v>
      </c>
    </row>
    <row r="93" spans="1:13" s="4" customFormat="1" ht="63">
      <c r="A93" s="13" t="s">
        <v>84</v>
      </c>
      <c r="B93" s="32" t="s">
        <v>83</v>
      </c>
      <c r="C93" s="13" t="s">
        <v>24</v>
      </c>
      <c r="D93" s="13">
        <v>1</v>
      </c>
      <c r="E93" s="13">
        <v>2</v>
      </c>
      <c r="F93" s="13">
        <v>5</v>
      </c>
      <c r="G93" s="13"/>
      <c r="H93" s="18">
        <f>H94+H95</f>
        <v>10052.57</v>
      </c>
      <c r="I93" s="18">
        <f>I94+I95</f>
        <v>500</v>
      </c>
      <c r="J93" s="18">
        <f>J94+J95</f>
        <v>500</v>
      </c>
      <c r="K93" s="18">
        <f>K94+K95</f>
        <v>22100</v>
      </c>
      <c r="L93" s="18">
        <f>L94+L95</f>
        <v>22700</v>
      </c>
      <c r="M93" s="18">
        <f t="shared" si="3"/>
        <v>55852.57</v>
      </c>
    </row>
    <row r="94" spans="1:13" s="4" customFormat="1" ht="15.75">
      <c r="A94" s="13"/>
      <c r="B94" s="32"/>
      <c r="C94" s="13" t="s">
        <v>21</v>
      </c>
      <c r="D94" s="13"/>
      <c r="E94" s="13"/>
      <c r="F94" s="13"/>
      <c r="G94" s="13"/>
      <c r="H94" s="18">
        <f>H96</f>
        <v>7189.5</v>
      </c>
      <c r="I94" s="18">
        <f>I96</f>
        <v>0</v>
      </c>
      <c r="J94" s="18">
        <f>J96</f>
        <v>0</v>
      </c>
      <c r="K94" s="18">
        <f>K96</f>
        <v>19400</v>
      </c>
      <c r="L94" s="18">
        <f>L96</f>
        <v>20000</v>
      </c>
      <c r="M94" s="18">
        <f t="shared" si="3"/>
        <v>46589.5</v>
      </c>
    </row>
    <row r="95" spans="1:13" s="4" customFormat="1" ht="31.5">
      <c r="A95" s="13"/>
      <c r="B95" s="32"/>
      <c r="C95" s="13" t="s">
        <v>20</v>
      </c>
      <c r="D95" s="13"/>
      <c r="E95" s="13"/>
      <c r="F95" s="13"/>
      <c r="G95" s="13"/>
      <c r="H95" s="18">
        <f>H107+H108+H109+H110+H112</f>
        <v>2863.0699999999997</v>
      </c>
      <c r="I95" s="18">
        <f>I107+I108+I109+I110+I112</f>
        <v>500</v>
      </c>
      <c r="J95" s="18">
        <f>J107+J108+J109+J110+J112</f>
        <v>500</v>
      </c>
      <c r="K95" s="18">
        <f>K107+K108+K109+K110+K112+K111</f>
        <v>2700</v>
      </c>
      <c r="L95" s="18">
        <f>L107+L108+L109+L110+L112+L111</f>
        <v>2700</v>
      </c>
      <c r="M95" s="18">
        <f>M107+M108+M109+M110+M112+M111</f>
        <v>9263.07</v>
      </c>
    </row>
    <row r="96" spans="1:13" s="4" customFormat="1" ht="114" customHeight="1">
      <c r="A96" s="20" t="s">
        <v>85</v>
      </c>
      <c r="B96" s="33" t="s">
        <v>277</v>
      </c>
      <c r="C96" s="13" t="s">
        <v>214</v>
      </c>
      <c r="D96" s="13">
        <v>1</v>
      </c>
      <c r="E96" s="13">
        <v>2</v>
      </c>
      <c r="F96" s="13">
        <v>5</v>
      </c>
      <c r="G96" s="13">
        <v>2020</v>
      </c>
      <c r="H96" s="20">
        <f>H97+H98+H99+H100+H101+H102+H103+H104+H105+H106+H107</f>
        <v>7189.5</v>
      </c>
      <c r="I96" s="20">
        <v>0</v>
      </c>
      <c r="J96" s="20">
        <v>0</v>
      </c>
      <c r="K96" s="20">
        <v>19400</v>
      </c>
      <c r="L96" s="20">
        <v>20000</v>
      </c>
      <c r="M96" s="18">
        <f t="shared" si="3"/>
        <v>46589.5</v>
      </c>
    </row>
    <row r="97" spans="1:13" s="4" customFormat="1" ht="85.5" customHeight="1">
      <c r="A97" s="20" t="s">
        <v>207</v>
      </c>
      <c r="B97" s="33" t="s">
        <v>208</v>
      </c>
      <c r="C97" s="13" t="s">
        <v>20</v>
      </c>
      <c r="D97" s="13"/>
      <c r="E97" s="13"/>
      <c r="F97" s="13"/>
      <c r="G97" s="13"/>
      <c r="H97" s="20">
        <v>2562.54</v>
      </c>
      <c r="I97" s="20">
        <v>0</v>
      </c>
      <c r="J97" s="20">
        <v>0</v>
      </c>
      <c r="K97" s="20">
        <v>0</v>
      </c>
      <c r="L97" s="20">
        <v>0</v>
      </c>
      <c r="M97" s="18">
        <f t="shared" si="3"/>
        <v>2562.54</v>
      </c>
    </row>
    <row r="98" spans="1:13" s="4" customFormat="1" ht="83.25" customHeight="1">
      <c r="A98" s="20" t="s">
        <v>209</v>
      </c>
      <c r="B98" s="33" t="s">
        <v>210</v>
      </c>
      <c r="C98" s="13" t="s">
        <v>20</v>
      </c>
      <c r="D98" s="13"/>
      <c r="E98" s="13"/>
      <c r="F98" s="13"/>
      <c r="G98" s="13"/>
      <c r="H98" s="20">
        <v>2007.91</v>
      </c>
      <c r="I98" s="20">
        <v>0</v>
      </c>
      <c r="J98" s="20">
        <v>0</v>
      </c>
      <c r="K98" s="20">
        <v>0</v>
      </c>
      <c r="L98" s="20">
        <v>0</v>
      </c>
      <c r="M98" s="18">
        <f t="shared" si="3"/>
        <v>2007.91</v>
      </c>
    </row>
    <row r="99" spans="1:13" s="4" customFormat="1" ht="83.25" customHeight="1">
      <c r="A99" s="20" t="s">
        <v>241</v>
      </c>
      <c r="B99" s="33" t="s">
        <v>251</v>
      </c>
      <c r="C99" s="13" t="s">
        <v>19</v>
      </c>
      <c r="D99" s="13"/>
      <c r="E99" s="13"/>
      <c r="F99" s="13"/>
      <c r="G99" s="13"/>
      <c r="H99" s="20">
        <v>2193.45</v>
      </c>
      <c r="I99" s="20">
        <v>0</v>
      </c>
      <c r="J99" s="20">
        <v>0</v>
      </c>
      <c r="K99" s="20">
        <v>0</v>
      </c>
      <c r="L99" s="20">
        <v>0</v>
      </c>
      <c r="M99" s="18">
        <f aca="true" t="shared" si="4" ref="M99:M106">SUM(H99:L99)</f>
        <v>2193.45</v>
      </c>
    </row>
    <row r="100" spans="1:13" s="4" customFormat="1" ht="83.25" customHeight="1" hidden="1">
      <c r="A100" s="20" t="s">
        <v>250</v>
      </c>
      <c r="B100" s="33" t="s">
        <v>270</v>
      </c>
      <c r="C100" s="13" t="s">
        <v>126</v>
      </c>
      <c r="D100" s="13"/>
      <c r="E100" s="13"/>
      <c r="F100" s="13"/>
      <c r="G100" s="13"/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18">
        <f t="shared" si="4"/>
        <v>0</v>
      </c>
    </row>
    <row r="101" spans="1:13" s="4" customFormat="1" ht="83.25" customHeight="1">
      <c r="A101" s="20" t="s">
        <v>255</v>
      </c>
      <c r="B101" s="33" t="s">
        <v>256</v>
      </c>
      <c r="C101" s="13" t="s">
        <v>126</v>
      </c>
      <c r="D101" s="13"/>
      <c r="E101" s="13"/>
      <c r="F101" s="13"/>
      <c r="G101" s="13"/>
      <c r="H101" s="20">
        <v>68.1</v>
      </c>
      <c r="I101" s="20">
        <v>0</v>
      </c>
      <c r="J101" s="20">
        <v>0</v>
      </c>
      <c r="K101" s="20">
        <v>0</v>
      </c>
      <c r="L101" s="20">
        <v>0</v>
      </c>
      <c r="M101" s="18">
        <f t="shared" si="4"/>
        <v>68.1</v>
      </c>
    </row>
    <row r="102" spans="1:13" s="4" customFormat="1" ht="83.25" customHeight="1">
      <c r="A102" s="20" t="s">
        <v>257</v>
      </c>
      <c r="B102" s="33" t="s">
        <v>258</v>
      </c>
      <c r="C102" s="13" t="s">
        <v>19</v>
      </c>
      <c r="D102" s="13"/>
      <c r="E102" s="13"/>
      <c r="F102" s="13"/>
      <c r="G102" s="13"/>
      <c r="H102" s="20">
        <v>83</v>
      </c>
      <c r="I102" s="20">
        <v>0</v>
      </c>
      <c r="J102" s="20">
        <v>0</v>
      </c>
      <c r="K102" s="20">
        <v>0</v>
      </c>
      <c r="L102" s="20">
        <v>0</v>
      </c>
      <c r="M102" s="18">
        <f t="shared" si="4"/>
        <v>83</v>
      </c>
    </row>
    <row r="103" spans="1:13" s="4" customFormat="1" ht="83.25" customHeight="1">
      <c r="A103" s="20" t="s">
        <v>259</v>
      </c>
      <c r="B103" s="33" t="s">
        <v>260</v>
      </c>
      <c r="C103" s="13" t="s">
        <v>19</v>
      </c>
      <c r="D103" s="13"/>
      <c r="E103" s="13"/>
      <c r="F103" s="13"/>
      <c r="G103" s="13"/>
      <c r="H103" s="20">
        <v>80</v>
      </c>
      <c r="I103" s="20">
        <v>0</v>
      </c>
      <c r="J103" s="20">
        <v>0</v>
      </c>
      <c r="K103" s="20">
        <v>0</v>
      </c>
      <c r="L103" s="20">
        <v>0</v>
      </c>
      <c r="M103" s="18">
        <f t="shared" si="4"/>
        <v>80</v>
      </c>
    </row>
    <row r="104" spans="1:13" s="4" customFormat="1" ht="83.25" customHeight="1">
      <c r="A104" s="20" t="s">
        <v>261</v>
      </c>
      <c r="B104" s="33" t="s">
        <v>262</v>
      </c>
      <c r="C104" s="13" t="s">
        <v>19</v>
      </c>
      <c r="D104" s="13"/>
      <c r="E104" s="13"/>
      <c r="F104" s="13"/>
      <c r="G104" s="13"/>
      <c r="H104" s="20">
        <v>44.9</v>
      </c>
      <c r="I104" s="20">
        <v>0</v>
      </c>
      <c r="J104" s="20">
        <v>0</v>
      </c>
      <c r="K104" s="20">
        <v>0</v>
      </c>
      <c r="L104" s="20">
        <v>0</v>
      </c>
      <c r="M104" s="18">
        <f t="shared" si="4"/>
        <v>44.9</v>
      </c>
    </row>
    <row r="105" spans="1:13" s="4" customFormat="1" ht="83.25" customHeight="1">
      <c r="A105" s="20" t="s">
        <v>263</v>
      </c>
      <c r="B105" s="33" t="s">
        <v>271</v>
      </c>
      <c r="C105" s="13" t="s">
        <v>19</v>
      </c>
      <c r="D105" s="13"/>
      <c r="E105" s="13"/>
      <c r="F105" s="13"/>
      <c r="G105" s="13"/>
      <c r="H105" s="20">
        <v>70</v>
      </c>
      <c r="I105" s="20">
        <v>0</v>
      </c>
      <c r="J105" s="20">
        <v>0</v>
      </c>
      <c r="K105" s="20">
        <v>0</v>
      </c>
      <c r="L105" s="20">
        <v>0</v>
      </c>
      <c r="M105" s="18">
        <f t="shared" si="4"/>
        <v>70</v>
      </c>
    </row>
    <row r="106" spans="1:13" s="4" customFormat="1" ht="83.25" customHeight="1">
      <c r="A106" s="20" t="s">
        <v>261</v>
      </c>
      <c r="B106" s="33" t="s">
        <v>264</v>
      </c>
      <c r="C106" s="13" t="s">
        <v>19</v>
      </c>
      <c r="D106" s="13"/>
      <c r="E106" s="13"/>
      <c r="F106" s="13"/>
      <c r="G106" s="13"/>
      <c r="H106" s="20">
        <v>79.6</v>
      </c>
      <c r="I106" s="20">
        <v>0</v>
      </c>
      <c r="J106" s="20">
        <v>0</v>
      </c>
      <c r="K106" s="20">
        <v>0</v>
      </c>
      <c r="L106" s="20">
        <v>0</v>
      </c>
      <c r="M106" s="18">
        <f t="shared" si="4"/>
        <v>79.6</v>
      </c>
    </row>
    <row r="107" spans="1:13" s="4" customFormat="1" ht="47.25">
      <c r="A107" s="20" t="s">
        <v>86</v>
      </c>
      <c r="B107" s="33" t="s">
        <v>272</v>
      </c>
      <c r="C107" s="13" t="s">
        <v>20</v>
      </c>
      <c r="D107" s="13"/>
      <c r="E107" s="13"/>
      <c r="F107" s="13"/>
      <c r="G107" s="13"/>
      <c r="H107" s="20">
        <v>0</v>
      </c>
      <c r="I107" s="20">
        <v>0</v>
      </c>
      <c r="J107" s="20">
        <v>0</v>
      </c>
      <c r="K107" s="20">
        <v>2000</v>
      </c>
      <c r="L107" s="20">
        <v>2000</v>
      </c>
      <c r="M107" s="18">
        <f t="shared" si="3"/>
        <v>4000</v>
      </c>
    </row>
    <row r="108" spans="1:13" s="4" customFormat="1" ht="91.5" customHeight="1">
      <c r="A108" s="20" t="s">
        <v>87</v>
      </c>
      <c r="B108" s="33" t="s">
        <v>88</v>
      </c>
      <c r="C108" s="13" t="s">
        <v>19</v>
      </c>
      <c r="D108" s="13">
        <v>1</v>
      </c>
      <c r="E108" s="13">
        <v>2</v>
      </c>
      <c r="F108" s="13">
        <v>5</v>
      </c>
      <c r="G108" s="13">
        <v>2022</v>
      </c>
      <c r="H108" s="20">
        <v>411</v>
      </c>
      <c r="I108" s="20">
        <v>0</v>
      </c>
      <c r="J108" s="20">
        <v>0</v>
      </c>
      <c r="K108" s="20">
        <v>400</v>
      </c>
      <c r="L108" s="20">
        <v>400</v>
      </c>
      <c r="M108" s="18">
        <f t="shared" si="3"/>
        <v>1211</v>
      </c>
    </row>
    <row r="109" spans="1:13" s="4" customFormat="1" ht="63">
      <c r="A109" s="18" t="s">
        <v>90</v>
      </c>
      <c r="B109" s="33" t="s">
        <v>265</v>
      </c>
      <c r="C109" s="13" t="s">
        <v>20</v>
      </c>
      <c r="D109" s="13">
        <v>1</v>
      </c>
      <c r="E109" s="13">
        <v>2</v>
      </c>
      <c r="F109" s="13">
        <v>5</v>
      </c>
      <c r="G109" s="13">
        <v>2023</v>
      </c>
      <c r="H109" s="18">
        <v>500</v>
      </c>
      <c r="I109" s="18">
        <v>500</v>
      </c>
      <c r="J109" s="20">
        <v>500</v>
      </c>
      <c r="K109" s="20">
        <v>0</v>
      </c>
      <c r="L109" s="20">
        <v>0</v>
      </c>
      <c r="M109" s="18">
        <f t="shared" si="3"/>
        <v>1500</v>
      </c>
    </row>
    <row r="110" spans="1:13" s="4" customFormat="1" ht="91.5" customHeight="1">
      <c r="A110" s="20" t="s">
        <v>123</v>
      </c>
      <c r="B110" s="33" t="s">
        <v>91</v>
      </c>
      <c r="C110" s="13" t="s">
        <v>20</v>
      </c>
      <c r="D110" s="13"/>
      <c r="E110" s="13"/>
      <c r="F110" s="13"/>
      <c r="G110" s="13"/>
      <c r="H110" s="20">
        <v>0</v>
      </c>
      <c r="I110" s="20">
        <v>0</v>
      </c>
      <c r="J110" s="20">
        <v>0</v>
      </c>
      <c r="K110" s="20">
        <v>200</v>
      </c>
      <c r="L110" s="20">
        <v>200</v>
      </c>
      <c r="M110" s="18">
        <f t="shared" si="3"/>
        <v>400</v>
      </c>
    </row>
    <row r="111" spans="1:13" s="4" customFormat="1" ht="31.5">
      <c r="A111" s="20" t="s">
        <v>164</v>
      </c>
      <c r="B111" s="33" t="s">
        <v>124</v>
      </c>
      <c r="C111" s="13" t="s">
        <v>20</v>
      </c>
      <c r="D111" s="13"/>
      <c r="E111" s="13"/>
      <c r="F111" s="13"/>
      <c r="G111" s="13"/>
      <c r="H111" s="20">
        <v>0</v>
      </c>
      <c r="I111" s="20">
        <v>0</v>
      </c>
      <c r="J111" s="20">
        <v>0</v>
      </c>
      <c r="K111" s="20">
        <v>100</v>
      </c>
      <c r="L111" s="20">
        <v>100</v>
      </c>
      <c r="M111" s="18">
        <f>SUM(H111:L111)</f>
        <v>200</v>
      </c>
    </row>
    <row r="112" spans="1:13" s="4" customFormat="1" ht="47.25">
      <c r="A112" s="20" t="s">
        <v>242</v>
      </c>
      <c r="B112" s="33" t="s">
        <v>243</v>
      </c>
      <c r="C112" s="13" t="s">
        <v>20</v>
      </c>
      <c r="D112" s="13">
        <v>1</v>
      </c>
      <c r="E112" s="13">
        <v>2</v>
      </c>
      <c r="F112" s="13">
        <v>5</v>
      </c>
      <c r="G112" s="13">
        <v>2024</v>
      </c>
      <c r="H112" s="20">
        <v>1952.07</v>
      </c>
      <c r="I112" s="20">
        <v>0</v>
      </c>
      <c r="J112" s="20">
        <v>0</v>
      </c>
      <c r="K112" s="20">
        <v>0</v>
      </c>
      <c r="L112" s="20">
        <v>0</v>
      </c>
      <c r="M112" s="18">
        <f t="shared" si="3"/>
        <v>1952.07</v>
      </c>
    </row>
    <row r="113" spans="1:13" s="4" customFormat="1" ht="79.5" customHeight="1">
      <c r="A113" s="19" t="s">
        <v>92</v>
      </c>
      <c r="B113" s="28" t="s">
        <v>190</v>
      </c>
      <c r="C113" s="15" t="s">
        <v>24</v>
      </c>
      <c r="D113" s="15">
        <v>1</v>
      </c>
      <c r="E113" s="15">
        <v>3</v>
      </c>
      <c r="F113" s="15"/>
      <c r="G113" s="15"/>
      <c r="H113" s="16">
        <f>H114+H115+H116</f>
        <v>1060.21</v>
      </c>
      <c r="I113" s="16">
        <f>I114+I115+I116</f>
        <v>100</v>
      </c>
      <c r="J113" s="16">
        <f>J114+J115+J116</f>
        <v>100</v>
      </c>
      <c r="K113" s="16">
        <f>K114+K115+K116</f>
        <v>0</v>
      </c>
      <c r="L113" s="16">
        <f>L114+L115+L116</f>
        <v>0</v>
      </c>
      <c r="M113" s="16">
        <f t="shared" si="3"/>
        <v>1260.21</v>
      </c>
    </row>
    <row r="114" spans="1:13" s="4" customFormat="1" ht="15.75">
      <c r="A114" s="13"/>
      <c r="B114" s="32"/>
      <c r="C114" s="54" t="s">
        <v>12</v>
      </c>
      <c r="D114" s="15"/>
      <c r="E114" s="15"/>
      <c r="F114" s="15"/>
      <c r="G114" s="15"/>
      <c r="H114" s="16">
        <f>H117</f>
        <v>0</v>
      </c>
      <c r="I114" s="16">
        <f>I117</f>
        <v>0</v>
      </c>
      <c r="J114" s="16">
        <f>J117</f>
        <v>0</v>
      </c>
      <c r="K114" s="16">
        <f>K117</f>
        <v>0</v>
      </c>
      <c r="L114" s="16">
        <f>L117</f>
        <v>0</v>
      </c>
      <c r="M114" s="16">
        <f t="shared" si="3"/>
        <v>0</v>
      </c>
    </row>
    <row r="115" spans="1:13" s="4" customFormat="1" ht="15.75">
      <c r="A115" s="13"/>
      <c r="B115" s="32"/>
      <c r="C115" s="15" t="s">
        <v>21</v>
      </c>
      <c r="D115" s="15"/>
      <c r="E115" s="15"/>
      <c r="F115" s="15"/>
      <c r="G115" s="15"/>
      <c r="H115" s="16">
        <f>H120</f>
        <v>0</v>
      </c>
      <c r="I115" s="16">
        <v>0</v>
      </c>
      <c r="J115" s="16">
        <f>J120</f>
        <v>0</v>
      </c>
      <c r="K115" s="16">
        <f>K120</f>
        <v>0</v>
      </c>
      <c r="L115" s="16">
        <f>L120</f>
        <v>0</v>
      </c>
      <c r="M115" s="16">
        <f t="shared" si="3"/>
        <v>0</v>
      </c>
    </row>
    <row r="116" spans="1:13" s="4" customFormat="1" ht="31.5">
      <c r="A116" s="13"/>
      <c r="B116" s="32"/>
      <c r="C116" s="15" t="s">
        <v>20</v>
      </c>
      <c r="D116" s="15"/>
      <c r="E116" s="61"/>
      <c r="F116" s="61"/>
      <c r="G116" s="15"/>
      <c r="H116" s="16">
        <f>H118+H121</f>
        <v>1060.21</v>
      </c>
      <c r="I116" s="16">
        <v>100</v>
      </c>
      <c r="J116" s="16">
        <v>100</v>
      </c>
      <c r="K116" s="16">
        <f>K118+K121</f>
        <v>0</v>
      </c>
      <c r="L116" s="16">
        <f>L118+L121</f>
        <v>0</v>
      </c>
      <c r="M116" s="16">
        <f t="shared" si="3"/>
        <v>1260.21</v>
      </c>
    </row>
    <row r="117" spans="1:13" s="62" customFormat="1" ht="101.25" customHeight="1" hidden="1">
      <c r="A117" s="24" t="s">
        <v>93</v>
      </c>
      <c r="B117" s="34" t="s">
        <v>102</v>
      </c>
      <c r="C117" s="55" t="s">
        <v>125</v>
      </c>
      <c r="D117" s="24"/>
      <c r="E117" s="25"/>
      <c r="F117" s="25"/>
      <c r="G117" s="24"/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16">
        <f t="shared" si="3"/>
        <v>0</v>
      </c>
    </row>
    <row r="118" spans="1:13" s="62" customFormat="1" ht="94.5" hidden="1">
      <c r="A118" s="45" t="s">
        <v>94</v>
      </c>
      <c r="B118" s="35" t="s">
        <v>105</v>
      </c>
      <c r="C118" s="45" t="s">
        <v>20</v>
      </c>
      <c r="D118" s="24"/>
      <c r="E118" s="25"/>
      <c r="F118" s="25"/>
      <c r="G118" s="24"/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16">
        <f t="shared" si="3"/>
        <v>0</v>
      </c>
    </row>
    <row r="119" spans="1:13" s="4" customFormat="1" ht="63">
      <c r="A119" s="23" t="s">
        <v>93</v>
      </c>
      <c r="B119" s="32" t="s">
        <v>106</v>
      </c>
      <c r="C119" s="13" t="s">
        <v>89</v>
      </c>
      <c r="D119" s="23">
        <v>1</v>
      </c>
      <c r="E119" s="39" t="s">
        <v>217</v>
      </c>
      <c r="F119" s="39" t="s">
        <v>215</v>
      </c>
      <c r="G119" s="23"/>
      <c r="H119" s="5">
        <f>H120+H121</f>
        <v>1060.21</v>
      </c>
      <c r="I119" s="5">
        <f>I120+I121</f>
        <v>100</v>
      </c>
      <c r="J119" s="5">
        <f>J120+J121</f>
        <v>100</v>
      </c>
      <c r="K119" s="5">
        <v>0</v>
      </c>
      <c r="L119" s="5">
        <v>0</v>
      </c>
      <c r="M119" s="18">
        <f t="shared" si="3"/>
        <v>1260.21</v>
      </c>
    </row>
    <row r="120" spans="1:13" s="4" customFormat="1" ht="15.75">
      <c r="A120" s="23"/>
      <c r="B120" s="32"/>
      <c r="C120" s="13" t="s">
        <v>21</v>
      </c>
      <c r="D120" s="23"/>
      <c r="E120" s="23"/>
      <c r="F120" s="23"/>
      <c r="G120" s="23"/>
      <c r="H120" s="5">
        <v>0</v>
      </c>
      <c r="I120" s="5">
        <f>I125+I126+I127+I129</f>
        <v>0</v>
      </c>
      <c r="J120" s="5">
        <f>J125+J126+J127+J129</f>
        <v>0</v>
      </c>
      <c r="K120" s="5">
        <v>0</v>
      </c>
      <c r="L120" s="5">
        <v>0</v>
      </c>
      <c r="M120" s="18">
        <f t="shared" si="3"/>
        <v>0</v>
      </c>
    </row>
    <row r="121" spans="1:13" s="4" customFormat="1" ht="31.5">
      <c r="A121" s="23"/>
      <c r="B121" s="32"/>
      <c r="C121" s="13" t="s">
        <v>20</v>
      </c>
      <c r="D121" s="23"/>
      <c r="E121" s="50"/>
      <c r="F121" s="50"/>
      <c r="G121" s="23"/>
      <c r="H121" s="63">
        <f>H122+H123+H124+H128+H125+H126</f>
        <v>1060.21</v>
      </c>
      <c r="I121" s="63">
        <f>I122+I123+I124+I128</f>
        <v>100</v>
      </c>
      <c r="J121" s="63">
        <f>J122+J123+J124+J128</f>
        <v>100</v>
      </c>
      <c r="K121" s="5">
        <v>0</v>
      </c>
      <c r="L121" s="5">
        <v>0</v>
      </c>
      <c r="M121" s="18">
        <f t="shared" si="3"/>
        <v>1260.21</v>
      </c>
    </row>
    <row r="122" spans="1:19" s="62" customFormat="1" ht="47.25" hidden="1">
      <c r="A122" s="46" t="s">
        <v>98</v>
      </c>
      <c r="B122" s="36" t="s">
        <v>109</v>
      </c>
      <c r="C122" s="56" t="s">
        <v>20</v>
      </c>
      <c r="D122" s="51"/>
      <c r="E122" s="51"/>
      <c r="F122" s="51"/>
      <c r="G122" s="51"/>
      <c r="H122" s="52">
        <v>0</v>
      </c>
      <c r="I122" s="52">
        <v>0</v>
      </c>
      <c r="J122" s="52">
        <v>0</v>
      </c>
      <c r="K122" s="53">
        <v>0</v>
      </c>
      <c r="L122" s="53">
        <v>0</v>
      </c>
      <c r="M122" s="18">
        <f t="shared" si="3"/>
        <v>0</v>
      </c>
      <c r="O122" s="64"/>
      <c r="P122" s="64"/>
      <c r="Q122" s="64"/>
      <c r="R122" s="64"/>
      <c r="S122" s="64"/>
    </row>
    <row r="123" spans="1:13" s="4" customFormat="1" ht="31.5">
      <c r="A123" s="13" t="s">
        <v>94</v>
      </c>
      <c r="B123" s="32" t="s">
        <v>111</v>
      </c>
      <c r="C123" s="13" t="s">
        <v>20</v>
      </c>
      <c r="D123" s="23">
        <v>1</v>
      </c>
      <c r="E123" s="50" t="s">
        <v>217</v>
      </c>
      <c r="F123" s="50" t="s">
        <v>215</v>
      </c>
      <c r="G123" s="23">
        <v>2026</v>
      </c>
      <c r="H123" s="21">
        <v>110</v>
      </c>
      <c r="I123" s="21">
        <v>100</v>
      </c>
      <c r="J123" s="21">
        <v>100</v>
      </c>
      <c r="K123" s="5">
        <v>0</v>
      </c>
      <c r="L123" s="5">
        <v>0</v>
      </c>
      <c r="M123" s="18">
        <f t="shared" si="3"/>
        <v>310</v>
      </c>
    </row>
    <row r="124" spans="1:13" s="4" customFormat="1" ht="63">
      <c r="A124" s="47" t="s">
        <v>247</v>
      </c>
      <c r="B124" s="31" t="s">
        <v>203</v>
      </c>
      <c r="C124" s="13" t="s">
        <v>20</v>
      </c>
      <c r="D124" s="23">
        <v>1</v>
      </c>
      <c r="E124" s="50" t="s">
        <v>217</v>
      </c>
      <c r="F124" s="50" t="s">
        <v>215</v>
      </c>
      <c r="G124" s="23">
        <v>2021</v>
      </c>
      <c r="H124" s="18">
        <v>64.57</v>
      </c>
      <c r="I124" s="18">
        <v>0</v>
      </c>
      <c r="J124" s="18">
        <v>0</v>
      </c>
      <c r="K124" s="5">
        <v>0</v>
      </c>
      <c r="L124" s="5">
        <v>0</v>
      </c>
      <c r="M124" s="18">
        <f t="shared" si="3"/>
        <v>64.57</v>
      </c>
    </row>
    <row r="125" spans="1:13" s="4" customFormat="1" ht="47.25">
      <c r="A125" s="47" t="s">
        <v>248</v>
      </c>
      <c r="B125" s="37" t="s">
        <v>204</v>
      </c>
      <c r="C125" s="13" t="s">
        <v>20</v>
      </c>
      <c r="D125" s="23">
        <v>1</v>
      </c>
      <c r="E125" s="23">
        <v>3</v>
      </c>
      <c r="F125" s="23">
        <v>2</v>
      </c>
      <c r="G125" s="23">
        <v>2028</v>
      </c>
      <c r="H125" s="22">
        <v>31.54</v>
      </c>
      <c r="I125" s="22">
        <v>0</v>
      </c>
      <c r="J125" s="22">
        <v>0</v>
      </c>
      <c r="K125" s="5">
        <v>0</v>
      </c>
      <c r="L125" s="5">
        <v>0</v>
      </c>
      <c r="M125" s="18">
        <f t="shared" si="3"/>
        <v>31.54</v>
      </c>
    </row>
    <row r="126" spans="1:13" s="4" customFormat="1" ht="47.25">
      <c r="A126" s="47" t="s">
        <v>249</v>
      </c>
      <c r="B126" s="37" t="s">
        <v>252</v>
      </c>
      <c r="C126" s="13" t="s">
        <v>20</v>
      </c>
      <c r="D126" s="23">
        <v>1</v>
      </c>
      <c r="E126" s="23">
        <v>3</v>
      </c>
      <c r="F126" s="23">
        <v>2</v>
      </c>
      <c r="G126" s="23">
        <v>2029</v>
      </c>
      <c r="H126" s="21">
        <v>854.1</v>
      </c>
      <c r="I126" s="21">
        <v>0</v>
      </c>
      <c r="J126" s="21">
        <v>0</v>
      </c>
      <c r="K126" s="5">
        <v>0</v>
      </c>
      <c r="L126" s="5">
        <v>0</v>
      </c>
      <c r="M126" s="18">
        <f t="shared" si="3"/>
        <v>854.1</v>
      </c>
    </row>
    <row r="127" spans="1:13" s="4" customFormat="1" ht="47.25" hidden="1">
      <c r="A127" s="47" t="s">
        <v>132</v>
      </c>
      <c r="B127" s="31" t="s">
        <v>202</v>
      </c>
      <c r="C127" s="13" t="s">
        <v>89</v>
      </c>
      <c r="D127" s="19"/>
      <c r="E127" s="19"/>
      <c r="F127" s="19"/>
      <c r="G127" s="19"/>
      <c r="H127" s="21">
        <v>0</v>
      </c>
      <c r="I127" s="21">
        <v>0</v>
      </c>
      <c r="J127" s="21">
        <v>0</v>
      </c>
      <c r="K127" s="5">
        <v>0</v>
      </c>
      <c r="L127" s="5">
        <v>0</v>
      </c>
      <c r="M127" s="16">
        <f t="shared" si="3"/>
        <v>0</v>
      </c>
    </row>
    <row r="128" spans="1:13" s="4" customFormat="1" ht="63" hidden="1">
      <c r="A128" s="47" t="s">
        <v>133</v>
      </c>
      <c r="B128" s="31" t="s">
        <v>203</v>
      </c>
      <c r="C128" s="13" t="s">
        <v>20</v>
      </c>
      <c r="D128" s="19"/>
      <c r="E128" s="19"/>
      <c r="F128" s="19"/>
      <c r="G128" s="19"/>
      <c r="H128" s="21">
        <v>0</v>
      </c>
      <c r="I128" s="21">
        <v>0</v>
      </c>
      <c r="J128" s="21">
        <v>0</v>
      </c>
      <c r="K128" s="5">
        <v>0</v>
      </c>
      <c r="L128" s="5">
        <v>0</v>
      </c>
      <c r="M128" s="16">
        <f t="shared" si="3"/>
        <v>0</v>
      </c>
    </row>
    <row r="129" spans="1:13" s="4" customFormat="1" ht="47.25" hidden="1">
      <c r="A129" s="47" t="s">
        <v>134</v>
      </c>
      <c r="B129" s="32" t="s">
        <v>112</v>
      </c>
      <c r="C129" s="13" t="s">
        <v>89</v>
      </c>
      <c r="D129" s="19"/>
      <c r="E129" s="19"/>
      <c r="F129" s="19"/>
      <c r="G129" s="19"/>
      <c r="H129" s="18">
        <v>0</v>
      </c>
      <c r="I129" s="18">
        <v>0</v>
      </c>
      <c r="J129" s="18">
        <v>0</v>
      </c>
      <c r="K129" s="5">
        <v>0</v>
      </c>
      <c r="L129" s="5">
        <v>0</v>
      </c>
      <c r="M129" s="16">
        <f t="shared" si="3"/>
        <v>0</v>
      </c>
    </row>
    <row r="130" spans="1:13" s="4" customFormat="1" ht="132.75" customHeight="1">
      <c r="A130" s="15" t="s">
        <v>101</v>
      </c>
      <c r="B130" s="65" t="s">
        <v>138</v>
      </c>
      <c r="C130" s="15" t="s">
        <v>240</v>
      </c>
      <c r="D130" s="15">
        <v>1</v>
      </c>
      <c r="E130" s="15">
        <v>4</v>
      </c>
      <c r="F130" s="15"/>
      <c r="G130" s="15"/>
      <c r="H130" s="6">
        <f>H131+H132+H134+H135+H133</f>
        <v>219755.53000000003</v>
      </c>
      <c r="I130" s="6">
        <f>I131+I132+I134+I135+I133</f>
        <v>199810.73</v>
      </c>
      <c r="J130" s="6">
        <f>J131+J132+J134+J135+J133</f>
        <v>204926.78000000003</v>
      </c>
      <c r="K130" s="6">
        <f>K131+K132+K134+K135+K133</f>
        <v>221702.87</v>
      </c>
      <c r="L130" s="6">
        <f>L131+L132+L134+L135+L133</f>
        <v>221702.87</v>
      </c>
      <c r="M130" s="16">
        <f t="shared" si="3"/>
        <v>1067898.78</v>
      </c>
    </row>
    <row r="131" spans="1:13" s="4" customFormat="1" ht="15.75">
      <c r="A131" s="15"/>
      <c r="B131" s="28"/>
      <c r="C131" s="15" t="s">
        <v>12</v>
      </c>
      <c r="D131" s="15"/>
      <c r="E131" s="15"/>
      <c r="F131" s="15"/>
      <c r="G131" s="15"/>
      <c r="H131" s="6">
        <f>H140+H145+H148</f>
        <v>2899.13</v>
      </c>
      <c r="I131" s="6">
        <f>I140+I145</f>
        <v>2786</v>
      </c>
      <c r="J131" s="6">
        <f>J140+J145</f>
        <v>2786</v>
      </c>
      <c r="K131" s="6">
        <v>2949.56</v>
      </c>
      <c r="L131" s="6">
        <v>2949.56</v>
      </c>
      <c r="M131" s="16">
        <f t="shared" si="3"/>
        <v>14370.25</v>
      </c>
    </row>
    <row r="132" spans="1:14" s="4" customFormat="1" ht="47.25">
      <c r="A132" s="15"/>
      <c r="B132" s="28"/>
      <c r="C132" s="15" t="s">
        <v>232</v>
      </c>
      <c r="D132" s="15"/>
      <c r="E132" s="15"/>
      <c r="F132" s="15"/>
      <c r="G132" s="15"/>
      <c r="H132" s="6">
        <f>H150</f>
        <v>70074.08</v>
      </c>
      <c r="I132" s="6">
        <f>I150</f>
        <v>63557.05</v>
      </c>
      <c r="J132" s="6">
        <f>J150</f>
        <v>64006.15</v>
      </c>
      <c r="K132" s="6">
        <f>K150</f>
        <v>125259.61</v>
      </c>
      <c r="L132" s="6">
        <f>L150</f>
        <v>125259.61</v>
      </c>
      <c r="M132" s="16">
        <f t="shared" si="3"/>
        <v>448156.5</v>
      </c>
      <c r="N132" s="66"/>
    </row>
    <row r="133" spans="1:14" s="4" customFormat="1" ht="15.75">
      <c r="A133" s="15"/>
      <c r="B133" s="28"/>
      <c r="C133" s="15" t="s">
        <v>21</v>
      </c>
      <c r="D133" s="15"/>
      <c r="E133" s="15"/>
      <c r="F133" s="15"/>
      <c r="G133" s="15"/>
      <c r="H133" s="6">
        <f>H149</f>
        <v>18180.73</v>
      </c>
      <c r="I133" s="6">
        <f>I149</f>
        <v>18125</v>
      </c>
      <c r="J133" s="6">
        <f>J149</f>
        <v>18254</v>
      </c>
      <c r="K133" s="6">
        <f>K149</f>
        <v>18254</v>
      </c>
      <c r="L133" s="6">
        <f>L149</f>
        <v>18254</v>
      </c>
      <c r="M133" s="16">
        <f t="shared" si="3"/>
        <v>91067.73</v>
      </c>
      <c r="N133" s="66"/>
    </row>
    <row r="134" spans="1:13" s="4" customFormat="1" ht="31.5">
      <c r="A134" s="15"/>
      <c r="B134" s="28"/>
      <c r="C134" s="15" t="s">
        <v>20</v>
      </c>
      <c r="D134" s="15"/>
      <c r="E134" s="15"/>
      <c r="F134" s="15"/>
      <c r="G134" s="15"/>
      <c r="H134" s="6">
        <f>H160+H169+H177+H179</f>
        <v>113663.39</v>
      </c>
      <c r="I134" s="6">
        <f>I160+I169+I177+I179</f>
        <v>98016.08000000002</v>
      </c>
      <c r="J134" s="6">
        <f>J160+J169+J177+J179</f>
        <v>100340.13000000002</v>
      </c>
      <c r="K134" s="6">
        <f>K160+K169+K177+K179</f>
        <v>59238.799999999996</v>
      </c>
      <c r="L134" s="6">
        <f>L160+L169+L177+L179</f>
        <v>59238.799999999996</v>
      </c>
      <c r="M134" s="16">
        <f t="shared" si="3"/>
        <v>430497.2</v>
      </c>
    </row>
    <row r="135" spans="1:13" s="4" customFormat="1" ht="15.75">
      <c r="A135" s="15"/>
      <c r="B135" s="28"/>
      <c r="C135" s="15" t="s">
        <v>171</v>
      </c>
      <c r="D135" s="15"/>
      <c r="E135" s="15"/>
      <c r="F135" s="15"/>
      <c r="G135" s="15"/>
      <c r="H135" s="6">
        <f>H181+H183</f>
        <v>14938.2</v>
      </c>
      <c r="I135" s="6">
        <f>I181+I183</f>
        <v>17326.6</v>
      </c>
      <c r="J135" s="6">
        <f>J181+J183</f>
        <v>19540.5</v>
      </c>
      <c r="K135" s="6">
        <f>K181+K183</f>
        <v>16000.9</v>
      </c>
      <c r="L135" s="6">
        <f>L181+L183</f>
        <v>16000.9</v>
      </c>
      <c r="M135" s="16">
        <f t="shared" si="3"/>
        <v>83807.09999999999</v>
      </c>
    </row>
    <row r="136" spans="1:17" s="4" customFormat="1" ht="63">
      <c r="A136" s="13" t="s">
        <v>103</v>
      </c>
      <c r="B136" s="32" t="s">
        <v>189</v>
      </c>
      <c r="C136" s="13" t="s">
        <v>231</v>
      </c>
      <c r="D136" s="13">
        <v>1</v>
      </c>
      <c r="E136" s="13">
        <v>4</v>
      </c>
      <c r="F136" s="13">
        <v>1</v>
      </c>
      <c r="G136" s="13"/>
      <c r="H136" s="5">
        <f>H140+H145+H149+H148</f>
        <v>21079.86</v>
      </c>
      <c r="I136" s="5">
        <f>I140+I145+I149</f>
        <v>20911</v>
      </c>
      <c r="J136" s="5">
        <f>J140+J145+J149</f>
        <v>21040</v>
      </c>
      <c r="K136" s="5">
        <f>K140+K145+K149</f>
        <v>21203.56</v>
      </c>
      <c r="L136" s="5">
        <f>L140+L145+L149</f>
        <v>21203.56</v>
      </c>
      <c r="M136" s="18">
        <f t="shared" si="3"/>
        <v>105437.98</v>
      </c>
      <c r="N136" s="66"/>
      <c r="O136" s="66"/>
      <c r="P136" s="66"/>
      <c r="Q136" s="66"/>
    </row>
    <row r="137" spans="1:13" s="4" customFormat="1" ht="15.75" hidden="1">
      <c r="A137" s="13"/>
      <c r="B137" s="32"/>
      <c r="C137" s="13" t="s">
        <v>12</v>
      </c>
      <c r="D137" s="13"/>
      <c r="E137" s="13"/>
      <c r="F137" s="13"/>
      <c r="G137" s="13"/>
      <c r="H137" s="5">
        <f>H140+H145</f>
        <v>2871.63</v>
      </c>
      <c r="I137" s="5">
        <f>I140+I145</f>
        <v>2786</v>
      </c>
      <c r="J137" s="5">
        <f>J140+J145</f>
        <v>2786</v>
      </c>
      <c r="K137" s="5">
        <f>K140+K145</f>
        <v>2949.56</v>
      </c>
      <c r="L137" s="5">
        <f>L140+L145</f>
        <v>2949.56</v>
      </c>
      <c r="M137" s="18">
        <f t="shared" si="3"/>
        <v>14342.75</v>
      </c>
    </row>
    <row r="138" spans="1:13" s="4" customFormat="1" ht="15.75" hidden="1">
      <c r="A138" s="13"/>
      <c r="B138" s="32"/>
      <c r="C138" s="13" t="s">
        <v>21</v>
      </c>
      <c r="D138" s="13"/>
      <c r="E138" s="13"/>
      <c r="F138" s="13"/>
      <c r="G138" s="13"/>
      <c r="H138" s="5">
        <f>H149</f>
        <v>18180.73</v>
      </c>
      <c r="I138" s="5">
        <f>I149</f>
        <v>18125</v>
      </c>
      <c r="J138" s="5">
        <f>J149</f>
        <v>18254</v>
      </c>
      <c r="K138" s="5">
        <f>K149</f>
        <v>18254</v>
      </c>
      <c r="L138" s="5">
        <f>L149</f>
        <v>18254</v>
      </c>
      <c r="M138" s="18">
        <f t="shared" si="3"/>
        <v>91067.73</v>
      </c>
    </row>
    <row r="139" spans="1:13" s="4" customFormat="1" ht="36.75" customHeight="1" hidden="1">
      <c r="A139" s="13"/>
      <c r="B139" s="32"/>
      <c r="C139" s="13" t="s">
        <v>35</v>
      </c>
      <c r="D139" s="13"/>
      <c r="E139" s="13"/>
      <c r="F139" s="13"/>
      <c r="G139" s="13"/>
      <c r="H139" s="5">
        <f>H179</f>
        <v>1650</v>
      </c>
      <c r="I139" s="5">
        <f>I179</f>
        <v>1655.4</v>
      </c>
      <c r="J139" s="5">
        <f>J179</f>
        <v>1660</v>
      </c>
      <c r="K139" s="5">
        <f>K179</f>
        <v>1868.81</v>
      </c>
      <c r="L139" s="5">
        <f>L179</f>
        <v>1868.81</v>
      </c>
      <c r="M139" s="18">
        <f t="shared" si="3"/>
        <v>8703.019999999999</v>
      </c>
    </row>
    <row r="140" spans="1:13" s="4" customFormat="1" ht="63">
      <c r="A140" s="48" t="s">
        <v>104</v>
      </c>
      <c r="B140" s="32" t="s">
        <v>274</v>
      </c>
      <c r="C140" s="13" t="s">
        <v>12</v>
      </c>
      <c r="D140" s="13">
        <v>1</v>
      </c>
      <c r="E140" s="13">
        <v>4</v>
      </c>
      <c r="F140" s="13">
        <v>1</v>
      </c>
      <c r="G140" s="13">
        <v>1001</v>
      </c>
      <c r="H140" s="18">
        <v>606.52</v>
      </c>
      <c r="I140" s="18">
        <f>I142+I143+I144+I147</f>
        <v>536.5</v>
      </c>
      <c r="J140" s="18">
        <f>J142+J143+J144+J147</f>
        <v>536.5</v>
      </c>
      <c r="K140" s="18">
        <f>K142+K143+K144+K147+K141</f>
        <v>581.1999999999999</v>
      </c>
      <c r="L140" s="18">
        <f>L142+L143+L144+L147+L141</f>
        <v>581.1999999999999</v>
      </c>
      <c r="M140" s="18">
        <f t="shared" si="3"/>
        <v>2841.9199999999996</v>
      </c>
    </row>
    <row r="141" spans="1:13" s="4" customFormat="1" ht="47.25" hidden="1">
      <c r="A141" s="23" t="s">
        <v>104</v>
      </c>
      <c r="B141" s="32" t="s">
        <v>95</v>
      </c>
      <c r="C141" s="13" t="s">
        <v>12</v>
      </c>
      <c r="D141" s="13"/>
      <c r="E141" s="13"/>
      <c r="F141" s="13"/>
      <c r="G141" s="13"/>
      <c r="H141" s="5">
        <v>0</v>
      </c>
      <c r="I141" s="5">
        <v>0</v>
      </c>
      <c r="J141" s="5">
        <v>0</v>
      </c>
      <c r="K141" s="5">
        <v>13.1</v>
      </c>
      <c r="L141" s="5">
        <v>13.1</v>
      </c>
      <c r="M141" s="18">
        <f t="shared" si="3"/>
        <v>26.2</v>
      </c>
    </row>
    <row r="142" spans="1:13" s="4" customFormat="1" ht="31.5" hidden="1">
      <c r="A142" s="23" t="s">
        <v>135</v>
      </c>
      <c r="B142" s="32" t="s">
        <v>198</v>
      </c>
      <c r="C142" s="13" t="s">
        <v>12</v>
      </c>
      <c r="D142" s="13"/>
      <c r="E142" s="13"/>
      <c r="F142" s="13"/>
      <c r="G142" s="13"/>
      <c r="H142" s="5">
        <v>439.4</v>
      </c>
      <c r="I142" s="5">
        <v>439.4</v>
      </c>
      <c r="J142" s="5">
        <v>439.4</v>
      </c>
      <c r="K142" s="5">
        <f>4.2+105+137.8+36.9+108.2</f>
        <v>392.09999999999997</v>
      </c>
      <c r="L142" s="5">
        <f>4.2+105+137.8+36.9+108.2</f>
        <v>392.09999999999997</v>
      </c>
      <c r="M142" s="18">
        <f t="shared" si="3"/>
        <v>2102.3999999999996</v>
      </c>
    </row>
    <row r="143" spans="1:13" s="4" customFormat="1" ht="31.5" hidden="1">
      <c r="A143" s="23" t="s">
        <v>136</v>
      </c>
      <c r="B143" s="32" t="s">
        <v>96</v>
      </c>
      <c r="C143" s="13" t="s">
        <v>12</v>
      </c>
      <c r="D143" s="13"/>
      <c r="E143" s="13"/>
      <c r="F143" s="13"/>
      <c r="G143" s="13"/>
      <c r="H143" s="5">
        <v>7</v>
      </c>
      <c r="I143" s="5">
        <v>7</v>
      </c>
      <c r="J143" s="5">
        <v>7</v>
      </c>
      <c r="K143" s="5">
        <v>7</v>
      </c>
      <c r="L143" s="5">
        <v>7</v>
      </c>
      <c r="M143" s="18">
        <f t="shared" si="3"/>
        <v>35</v>
      </c>
    </row>
    <row r="144" spans="1:13" s="4" customFormat="1" ht="31.5" hidden="1">
      <c r="A144" s="23" t="s">
        <v>137</v>
      </c>
      <c r="B144" s="32" t="s">
        <v>97</v>
      </c>
      <c r="C144" s="13" t="s">
        <v>12</v>
      </c>
      <c r="D144" s="13"/>
      <c r="E144" s="13"/>
      <c r="F144" s="13"/>
      <c r="G144" s="13"/>
      <c r="H144" s="5">
        <v>5</v>
      </c>
      <c r="I144" s="5">
        <v>5</v>
      </c>
      <c r="J144" s="5">
        <v>5</v>
      </c>
      <c r="K144" s="5">
        <v>25</v>
      </c>
      <c r="L144" s="5">
        <v>25</v>
      </c>
      <c r="M144" s="18">
        <f t="shared" si="3"/>
        <v>65</v>
      </c>
    </row>
    <row r="145" spans="1:13" s="4" customFormat="1" ht="87.75" customHeight="1">
      <c r="A145" s="39" t="s">
        <v>135</v>
      </c>
      <c r="B145" s="32" t="s">
        <v>273</v>
      </c>
      <c r="C145" s="13" t="s">
        <v>12</v>
      </c>
      <c r="D145" s="13">
        <v>1</v>
      </c>
      <c r="E145" s="13">
        <v>4</v>
      </c>
      <c r="F145" s="13">
        <v>1</v>
      </c>
      <c r="G145" s="13">
        <v>1002</v>
      </c>
      <c r="H145" s="5">
        <v>2265.11</v>
      </c>
      <c r="I145" s="5">
        <f>I146</f>
        <v>2249.5</v>
      </c>
      <c r="J145" s="5">
        <f>J146</f>
        <v>2249.5</v>
      </c>
      <c r="K145" s="5">
        <f>K146</f>
        <v>2368.36</v>
      </c>
      <c r="L145" s="5">
        <f>L146</f>
        <v>2368.36</v>
      </c>
      <c r="M145" s="18">
        <f t="shared" si="3"/>
        <v>11500.830000000002</v>
      </c>
    </row>
    <row r="146" spans="1:13" s="4" customFormat="1" ht="15.75" hidden="1">
      <c r="A146" s="39" t="s">
        <v>108</v>
      </c>
      <c r="B146" s="32" t="s">
        <v>99</v>
      </c>
      <c r="C146" s="13" t="s">
        <v>12</v>
      </c>
      <c r="D146" s="13"/>
      <c r="E146" s="13"/>
      <c r="F146" s="13"/>
      <c r="G146" s="13"/>
      <c r="H146" s="5">
        <v>2249.5</v>
      </c>
      <c r="I146" s="5">
        <v>2249.5</v>
      </c>
      <c r="J146" s="5">
        <v>2249.5</v>
      </c>
      <c r="K146" s="5">
        <f>1819.02+549.34</f>
        <v>2368.36</v>
      </c>
      <c r="L146" s="5">
        <f>1819.02+549.34</f>
        <v>2368.36</v>
      </c>
      <c r="M146" s="18">
        <f t="shared" si="3"/>
        <v>11485.220000000001</v>
      </c>
    </row>
    <row r="147" spans="1:13" s="4" customFormat="1" ht="31.5" hidden="1">
      <c r="A147" s="39" t="s">
        <v>110</v>
      </c>
      <c r="B147" s="32" t="s">
        <v>100</v>
      </c>
      <c r="C147" s="13" t="s">
        <v>12</v>
      </c>
      <c r="D147" s="13"/>
      <c r="E147" s="13"/>
      <c r="F147" s="13"/>
      <c r="G147" s="13"/>
      <c r="H147" s="5">
        <v>85.1</v>
      </c>
      <c r="I147" s="5">
        <v>85.1</v>
      </c>
      <c r="J147" s="5">
        <v>85.1</v>
      </c>
      <c r="K147" s="5">
        <f>110.6+33.4</f>
        <v>144</v>
      </c>
      <c r="L147" s="5">
        <f>110.6+33.4</f>
        <v>144</v>
      </c>
      <c r="M147" s="18">
        <f t="shared" si="3"/>
        <v>543.3</v>
      </c>
    </row>
    <row r="148" spans="1:13" s="4" customFormat="1" ht="15.75">
      <c r="A148" s="39" t="s">
        <v>136</v>
      </c>
      <c r="B148" s="32" t="s">
        <v>244</v>
      </c>
      <c r="C148" s="13" t="s">
        <v>12</v>
      </c>
      <c r="D148" s="13">
        <v>1</v>
      </c>
      <c r="E148" s="13">
        <v>4</v>
      </c>
      <c r="F148" s="13">
        <v>1</v>
      </c>
      <c r="G148" s="13">
        <v>2099</v>
      </c>
      <c r="H148" s="5">
        <v>27.5</v>
      </c>
      <c r="I148" s="5">
        <v>0</v>
      </c>
      <c r="J148" s="5">
        <v>0</v>
      </c>
      <c r="K148" s="5">
        <v>0</v>
      </c>
      <c r="L148" s="5">
        <v>0</v>
      </c>
      <c r="M148" s="18">
        <f t="shared" si="3"/>
        <v>27.5</v>
      </c>
    </row>
    <row r="149" spans="1:13" s="4" customFormat="1" ht="78.75">
      <c r="A149" s="39" t="s">
        <v>136</v>
      </c>
      <c r="B149" s="32" t="s">
        <v>211</v>
      </c>
      <c r="C149" s="23" t="s">
        <v>21</v>
      </c>
      <c r="D149" s="23">
        <v>1</v>
      </c>
      <c r="E149" s="23">
        <v>4</v>
      </c>
      <c r="F149" s="23">
        <v>1</v>
      </c>
      <c r="G149" s="23">
        <v>1130</v>
      </c>
      <c r="H149" s="5">
        <v>18180.73</v>
      </c>
      <c r="I149" s="5">
        <v>18125</v>
      </c>
      <c r="J149" s="5">
        <v>18254</v>
      </c>
      <c r="K149" s="5">
        <v>18254</v>
      </c>
      <c r="L149" s="5">
        <v>18254</v>
      </c>
      <c r="M149" s="18">
        <f t="shared" si="3"/>
        <v>91067.73</v>
      </c>
    </row>
    <row r="150" spans="1:13" s="2" customFormat="1" ht="63.75" customHeight="1">
      <c r="A150" s="20" t="s">
        <v>107</v>
      </c>
      <c r="B150" s="33" t="s">
        <v>127</v>
      </c>
      <c r="C150" s="13" t="s">
        <v>223</v>
      </c>
      <c r="D150" s="23">
        <v>1</v>
      </c>
      <c r="E150" s="23">
        <v>4</v>
      </c>
      <c r="F150" s="23">
        <v>3</v>
      </c>
      <c r="G150" s="23"/>
      <c r="H150" s="5">
        <f>H159</f>
        <v>70074.08</v>
      </c>
      <c r="I150" s="5">
        <f>I151+I152</f>
        <v>63557.05</v>
      </c>
      <c r="J150" s="5">
        <f>J151+J152</f>
        <v>64006.15</v>
      </c>
      <c r="K150" s="5">
        <f>K151+K152</f>
        <v>125259.61</v>
      </c>
      <c r="L150" s="5">
        <f>L151+L152</f>
        <v>125259.61</v>
      </c>
      <c r="M150" s="18">
        <f t="shared" si="3"/>
        <v>448156.5</v>
      </c>
    </row>
    <row r="151" spans="1:13" s="2" customFormat="1" ht="15.75" hidden="1">
      <c r="A151" s="20"/>
      <c r="B151" s="33"/>
      <c r="C151" s="13" t="s">
        <v>21</v>
      </c>
      <c r="D151" s="23"/>
      <c r="E151" s="23"/>
      <c r="F151" s="23"/>
      <c r="G151" s="23"/>
      <c r="H151" s="5">
        <f>H153+H154+H157+H158</f>
        <v>36708.25</v>
      </c>
      <c r="I151" s="5">
        <f>I153+I154+I157+I158</f>
        <v>36708.25</v>
      </c>
      <c r="J151" s="5">
        <f>J153+J154+J157+J158</f>
        <v>36708.25</v>
      </c>
      <c r="K151" s="5">
        <f>K153+K154+K157+K158</f>
        <v>91125.09</v>
      </c>
      <c r="L151" s="5">
        <f>L153+L154+L157+L158</f>
        <v>91125.09</v>
      </c>
      <c r="M151" s="18">
        <f t="shared" si="3"/>
        <v>292374.93</v>
      </c>
    </row>
    <row r="152" spans="1:13" s="2" customFormat="1" ht="47.25" hidden="1">
      <c r="A152" s="20"/>
      <c r="B152" s="33"/>
      <c r="C152" s="13" t="s">
        <v>19</v>
      </c>
      <c r="D152" s="23"/>
      <c r="E152" s="39"/>
      <c r="F152" s="39"/>
      <c r="G152" s="23"/>
      <c r="H152" s="5">
        <f>H155+H156</f>
        <v>31314.2</v>
      </c>
      <c r="I152" s="5">
        <f>I155+I156</f>
        <v>26848.8</v>
      </c>
      <c r="J152" s="5">
        <f>J155+J156</f>
        <v>27297.9</v>
      </c>
      <c r="K152" s="5">
        <f>K155+K156</f>
        <v>34134.520000000004</v>
      </c>
      <c r="L152" s="5">
        <f>L155+L156</f>
        <v>34134.520000000004</v>
      </c>
      <c r="M152" s="18">
        <f t="shared" si="3"/>
        <v>153729.94</v>
      </c>
    </row>
    <row r="153" spans="1:13" s="2" customFormat="1" ht="47.25" hidden="1">
      <c r="A153" s="20" t="s">
        <v>140</v>
      </c>
      <c r="B153" s="32" t="s">
        <v>113</v>
      </c>
      <c r="C153" s="13" t="s">
        <v>89</v>
      </c>
      <c r="D153" s="23">
        <v>1</v>
      </c>
      <c r="E153" s="39" t="s">
        <v>218</v>
      </c>
      <c r="F153" s="39" t="s">
        <v>217</v>
      </c>
      <c r="G153" s="23">
        <v>1113</v>
      </c>
      <c r="H153" s="5">
        <v>35511.4</v>
      </c>
      <c r="I153" s="5">
        <v>35511.4</v>
      </c>
      <c r="J153" s="5">
        <v>35511.4</v>
      </c>
      <c r="K153" s="5">
        <f>68657.38+20734.53</f>
        <v>89391.91</v>
      </c>
      <c r="L153" s="5">
        <f>68657.38+20734.53</f>
        <v>89391.91</v>
      </c>
      <c r="M153" s="18">
        <f t="shared" si="3"/>
        <v>285318.02</v>
      </c>
    </row>
    <row r="154" spans="1:13" s="2" customFormat="1" ht="47.25" hidden="1">
      <c r="A154" s="20" t="s">
        <v>141</v>
      </c>
      <c r="B154" s="32" t="s">
        <v>114</v>
      </c>
      <c r="C154" s="13" t="s">
        <v>89</v>
      </c>
      <c r="D154" s="23">
        <v>1</v>
      </c>
      <c r="E154" s="39" t="s">
        <v>218</v>
      </c>
      <c r="F154" s="39" t="s">
        <v>217</v>
      </c>
      <c r="G154" s="23">
        <v>1113</v>
      </c>
      <c r="H154" s="5">
        <v>22.2</v>
      </c>
      <c r="I154" s="5">
        <v>22.2</v>
      </c>
      <c r="J154" s="5">
        <v>22.2</v>
      </c>
      <c r="K154" s="5">
        <v>296.15</v>
      </c>
      <c r="L154" s="5">
        <v>296.15</v>
      </c>
      <c r="M154" s="18">
        <f t="shared" si="3"/>
        <v>658.9</v>
      </c>
    </row>
    <row r="155" spans="1:13" s="2" customFormat="1" ht="47.25" hidden="1">
      <c r="A155" s="20" t="s">
        <v>142</v>
      </c>
      <c r="B155" s="32" t="s">
        <v>115</v>
      </c>
      <c r="C155" s="13" t="s">
        <v>19</v>
      </c>
      <c r="D155" s="23"/>
      <c r="E155" s="39"/>
      <c r="F155" s="39"/>
      <c r="G155" s="23"/>
      <c r="H155" s="5">
        <v>0</v>
      </c>
      <c r="I155" s="5">
        <v>0</v>
      </c>
      <c r="J155" s="5">
        <v>0</v>
      </c>
      <c r="K155" s="5">
        <v>192.08</v>
      </c>
      <c r="L155" s="5">
        <v>192.08</v>
      </c>
      <c r="M155" s="18">
        <f t="shared" si="3"/>
        <v>384.16</v>
      </c>
    </row>
    <row r="156" spans="1:13" s="2" customFormat="1" ht="47.25" hidden="1">
      <c r="A156" s="20" t="s">
        <v>143</v>
      </c>
      <c r="B156" s="32" t="s">
        <v>199</v>
      </c>
      <c r="C156" s="13" t="s">
        <v>19</v>
      </c>
      <c r="D156" s="23">
        <v>1</v>
      </c>
      <c r="E156" s="39" t="s">
        <v>218</v>
      </c>
      <c r="F156" s="39" t="s">
        <v>217</v>
      </c>
      <c r="G156" s="23">
        <v>1113</v>
      </c>
      <c r="H156" s="5">
        <v>31314.2</v>
      </c>
      <c r="I156" s="5">
        <v>26848.8</v>
      </c>
      <c r="J156" s="5">
        <v>27297.9</v>
      </c>
      <c r="K156" s="5">
        <v>33942.44</v>
      </c>
      <c r="L156" s="5">
        <v>33942.44</v>
      </c>
      <c r="M156" s="18">
        <f t="shared" si="3"/>
        <v>153345.78</v>
      </c>
    </row>
    <row r="157" spans="1:13" s="2" customFormat="1" ht="47.25" hidden="1">
      <c r="A157" s="20" t="s">
        <v>144</v>
      </c>
      <c r="B157" s="32" t="s">
        <v>116</v>
      </c>
      <c r="C157" s="13" t="s">
        <v>89</v>
      </c>
      <c r="D157" s="23">
        <v>1</v>
      </c>
      <c r="E157" s="39" t="s">
        <v>218</v>
      </c>
      <c r="F157" s="39" t="s">
        <v>217</v>
      </c>
      <c r="G157" s="23">
        <v>1113</v>
      </c>
      <c r="H157" s="5">
        <v>1070.68</v>
      </c>
      <c r="I157" s="5">
        <v>1070.68</v>
      </c>
      <c r="J157" s="5">
        <v>1070.68</v>
      </c>
      <c r="K157" s="5">
        <v>967.02</v>
      </c>
      <c r="L157" s="5">
        <v>967.02</v>
      </c>
      <c r="M157" s="18">
        <f t="shared" si="3"/>
        <v>5146.08</v>
      </c>
    </row>
    <row r="158" spans="1:13" s="2" customFormat="1" ht="47.25" hidden="1">
      <c r="A158" s="20" t="s">
        <v>145</v>
      </c>
      <c r="B158" s="32" t="s">
        <v>97</v>
      </c>
      <c r="C158" s="13" t="s">
        <v>89</v>
      </c>
      <c r="D158" s="23">
        <v>1</v>
      </c>
      <c r="E158" s="39" t="s">
        <v>218</v>
      </c>
      <c r="F158" s="39" t="s">
        <v>217</v>
      </c>
      <c r="G158" s="23">
        <v>1113</v>
      </c>
      <c r="H158" s="5">
        <v>103.97</v>
      </c>
      <c r="I158" s="5">
        <v>103.97</v>
      </c>
      <c r="J158" s="5">
        <v>103.97</v>
      </c>
      <c r="K158" s="5">
        <v>470.01</v>
      </c>
      <c r="L158" s="5">
        <v>470.01</v>
      </c>
      <c r="M158" s="18">
        <f t="shared" si="3"/>
        <v>1251.9299999999998</v>
      </c>
    </row>
    <row r="159" spans="1:13" s="2" customFormat="1" ht="67.5" customHeight="1">
      <c r="A159" s="20" t="s">
        <v>108</v>
      </c>
      <c r="B159" s="32" t="s">
        <v>233</v>
      </c>
      <c r="C159" s="13" t="s">
        <v>223</v>
      </c>
      <c r="D159" s="23">
        <v>1</v>
      </c>
      <c r="E159" s="39" t="s">
        <v>218</v>
      </c>
      <c r="F159" s="39" t="s">
        <v>217</v>
      </c>
      <c r="G159" s="23">
        <v>1113</v>
      </c>
      <c r="H159" s="5">
        <v>70074.08</v>
      </c>
      <c r="I159" s="5">
        <f>I150</f>
        <v>63557.05</v>
      </c>
      <c r="J159" s="5">
        <f>J150</f>
        <v>64006.15</v>
      </c>
      <c r="K159" s="5">
        <f>K150</f>
        <v>125259.61</v>
      </c>
      <c r="L159" s="5">
        <f>L150</f>
        <v>125259.61</v>
      </c>
      <c r="M159" s="18">
        <f>SUM(H159:L159)</f>
        <v>448156.5</v>
      </c>
    </row>
    <row r="160" spans="1:13" s="2" customFormat="1" ht="47.25">
      <c r="A160" s="20" t="s">
        <v>139</v>
      </c>
      <c r="B160" s="37" t="s">
        <v>234</v>
      </c>
      <c r="C160" s="13" t="s">
        <v>222</v>
      </c>
      <c r="D160" s="23">
        <v>1</v>
      </c>
      <c r="E160" s="39" t="s">
        <v>218</v>
      </c>
      <c r="F160" s="39" t="s">
        <v>218</v>
      </c>
      <c r="G160" s="23"/>
      <c r="H160" s="5">
        <f>H168</f>
        <v>84431.75</v>
      </c>
      <c r="I160" s="5">
        <f>I161+I162+I163+I164+I165+I166+I167</f>
        <v>69445.44000000002</v>
      </c>
      <c r="J160" s="5">
        <f>J161+J162+J163+J164+J165+J166+J167</f>
        <v>71404.33000000002</v>
      </c>
      <c r="K160" s="5">
        <f>K161+K162+K163+K164+K165+K166+K167</f>
        <v>34737.57</v>
      </c>
      <c r="L160" s="5">
        <f>L161+L162+L163+L164+L165+L166+L167</f>
        <v>34737.57</v>
      </c>
      <c r="M160" s="18">
        <f aca="true" t="shared" si="5" ref="M160:M183">SUM(H160:L160)</f>
        <v>294756.66000000003</v>
      </c>
    </row>
    <row r="161" spans="1:13" s="2" customFormat="1" ht="47.25" hidden="1">
      <c r="A161" s="20" t="s">
        <v>147</v>
      </c>
      <c r="B161" s="32" t="s">
        <v>113</v>
      </c>
      <c r="C161" s="13" t="s">
        <v>224</v>
      </c>
      <c r="D161" s="23">
        <v>1</v>
      </c>
      <c r="E161" s="39" t="s">
        <v>218</v>
      </c>
      <c r="F161" s="39" t="s">
        <v>218</v>
      </c>
      <c r="G161" s="23">
        <v>1114</v>
      </c>
      <c r="H161" s="5">
        <v>47131.01</v>
      </c>
      <c r="I161" s="5">
        <v>47131.01</v>
      </c>
      <c r="J161" s="5">
        <v>47131.01</v>
      </c>
      <c r="K161" s="5">
        <f>103.04+31.12</f>
        <v>134.16</v>
      </c>
      <c r="L161" s="5">
        <f>103.04+31.12</f>
        <v>134.16</v>
      </c>
      <c r="M161" s="18">
        <f t="shared" si="5"/>
        <v>141661.35</v>
      </c>
    </row>
    <row r="162" spans="1:13" s="2" customFormat="1" ht="47.25" hidden="1">
      <c r="A162" s="20" t="s">
        <v>148</v>
      </c>
      <c r="B162" s="32" t="s">
        <v>114</v>
      </c>
      <c r="C162" s="13" t="s">
        <v>225</v>
      </c>
      <c r="D162" s="23">
        <v>1</v>
      </c>
      <c r="E162" s="39" t="s">
        <v>218</v>
      </c>
      <c r="F162" s="39" t="s">
        <v>218</v>
      </c>
      <c r="G162" s="23">
        <v>1114</v>
      </c>
      <c r="H162" s="5">
        <v>13.8</v>
      </c>
      <c r="I162" s="5">
        <v>13.8</v>
      </c>
      <c r="J162" s="5">
        <v>13.8</v>
      </c>
      <c r="K162" s="5">
        <v>755.4</v>
      </c>
      <c r="L162" s="5">
        <v>755.4</v>
      </c>
      <c r="M162" s="18">
        <f t="shared" si="5"/>
        <v>1552.1999999999998</v>
      </c>
    </row>
    <row r="163" spans="1:13" s="2" customFormat="1" ht="47.25" hidden="1">
      <c r="A163" s="20" t="s">
        <v>149</v>
      </c>
      <c r="B163" s="32" t="s">
        <v>115</v>
      </c>
      <c r="C163" s="13" t="s">
        <v>226</v>
      </c>
      <c r="D163" s="23"/>
      <c r="E163" s="39"/>
      <c r="F163" s="39"/>
      <c r="G163" s="23"/>
      <c r="H163" s="5">
        <v>0</v>
      </c>
      <c r="I163" s="5">
        <v>0</v>
      </c>
      <c r="J163" s="5">
        <v>0</v>
      </c>
      <c r="K163" s="5">
        <v>1152.24</v>
      </c>
      <c r="L163" s="5">
        <v>1152.24</v>
      </c>
      <c r="M163" s="18">
        <f t="shared" si="5"/>
        <v>2304.48</v>
      </c>
    </row>
    <row r="164" spans="1:13" s="2" customFormat="1" ht="47.25" hidden="1">
      <c r="A164" s="20" t="s">
        <v>150</v>
      </c>
      <c r="B164" s="32" t="s">
        <v>199</v>
      </c>
      <c r="C164" s="13" t="s">
        <v>227</v>
      </c>
      <c r="D164" s="23">
        <v>1</v>
      </c>
      <c r="E164" s="39" t="s">
        <v>218</v>
      </c>
      <c r="F164" s="39" t="s">
        <v>218</v>
      </c>
      <c r="G164" s="23">
        <v>1114</v>
      </c>
      <c r="H164" s="5">
        <v>29629.97</v>
      </c>
      <c r="I164" s="5">
        <v>20164.18</v>
      </c>
      <c r="J164" s="5">
        <v>22123.07</v>
      </c>
      <c r="K164" s="5">
        <v>31514.14</v>
      </c>
      <c r="L164" s="5">
        <v>31514.14</v>
      </c>
      <c r="M164" s="18">
        <f t="shared" si="5"/>
        <v>134945.5</v>
      </c>
    </row>
    <row r="165" spans="1:13" s="2" customFormat="1" ht="47.25" hidden="1">
      <c r="A165" s="20" t="s">
        <v>151</v>
      </c>
      <c r="B165" s="32" t="s">
        <v>116</v>
      </c>
      <c r="C165" s="13" t="s">
        <v>228</v>
      </c>
      <c r="D165" s="23">
        <v>1</v>
      </c>
      <c r="E165" s="39" t="s">
        <v>218</v>
      </c>
      <c r="F165" s="39" t="s">
        <v>218</v>
      </c>
      <c r="G165" s="23">
        <v>1114</v>
      </c>
      <c r="H165" s="5">
        <v>1899.82</v>
      </c>
      <c r="I165" s="5">
        <v>1899.82</v>
      </c>
      <c r="J165" s="5">
        <v>1899.82</v>
      </c>
      <c r="K165" s="5">
        <f>540.25+423.67</f>
        <v>963.9200000000001</v>
      </c>
      <c r="L165" s="5">
        <f>540.25+423.67</f>
        <v>963.9200000000001</v>
      </c>
      <c r="M165" s="18">
        <f t="shared" si="5"/>
        <v>7627.3</v>
      </c>
    </row>
    <row r="166" spans="1:13" s="2" customFormat="1" ht="47.25" hidden="1">
      <c r="A166" s="20" t="s">
        <v>152</v>
      </c>
      <c r="B166" s="32" t="s">
        <v>97</v>
      </c>
      <c r="C166" s="13" t="s">
        <v>229</v>
      </c>
      <c r="D166" s="23">
        <v>1</v>
      </c>
      <c r="E166" s="39" t="s">
        <v>218</v>
      </c>
      <c r="F166" s="39" t="s">
        <v>218</v>
      </c>
      <c r="G166" s="23">
        <v>1114</v>
      </c>
      <c r="H166" s="5">
        <v>236.63</v>
      </c>
      <c r="I166" s="5">
        <v>236.63</v>
      </c>
      <c r="J166" s="5">
        <v>236.63</v>
      </c>
      <c r="K166" s="5">
        <v>208.14</v>
      </c>
      <c r="L166" s="5">
        <v>208.14</v>
      </c>
      <c r="M166" s="18">
        <f t="shared" si="5"/>
        <v>1126.17</v>
      </c>
    </row>
    <row r="167" spans="1:13" s="2" customFormat="1" ht="47.25" hidden="1">
      <c r="A167" s="20" t="s">
        <v>153</v>
      </c>
      <c r="B167" s="38" t="s">
        <v>200</v>
      </c>
      <c r="C167" s="13" t="s">
        <v>230</v>
      </c>
      <c r="D167" s="23"/>
      <c r="E167" s="39"/>
      <c r="F167" s="39"/>
      <c r="G167" s="23"/>
      <c r="H167" s="5">
        <v>0</v>
      </c>
      <c r="I167" s="5">
        <v>0</v>
      </c>
      <c r="J167" s="5">
        <v>0</v>
      </c>
      <c r="K167" s="5">
        <v>9.57</v>
      </c>
      <c r="L167" s="5">
        <v>9.57</v>
      </c>
      <c r="M167" s="18">
        <f t="shared" si="5"/>
        <v>19.14</v>
      </c>
    </row>
    <row r="168" spans="1:13" s="2" customFormat="1" ht="45.75" customHeight="1">
      <c r="A168" s="20" t="s">
        <v>140</v>
      </c>
      <c r="B168" s="38" t="s">
        <v>235</v>
      </c>
      <c r="C168" s="13" t="s">
        <v>222</v>
      </c>
      <c r="D168" s="23">
        <v>1</v>
      </c>
      <c r="E168" s="39" t="s">
        <v>218</v>
      </c>
      <c r="F168" s="39" t="s">
        <v>218</v>
      </c>
      <c r="G168" s="23">
        <v>1114</v>
      </c>
      <c r="H168" s="5">
        <v>84431.75</v>
      </c>
      <c r="I168" s="5">
        <f>I160</f>
        <v>69445.44000000002</v>
      </c>
      <c r="J168" s="5">
        <f>J160</f>
        <v>71404.33000000002</v>
      </c>
      <c r="K168" s="5">
        <f>K160</f>
        <v>34737.57</v>
      </c>
      <c r="L168" s="5">
        <f>L160</f>
        <v>34737.57</v>
      </c>
      <c r="M168" s="18">
        <f t="shared" si="5"/>
        <v>294756.66000000003</v>
      </c>
    </row>
    <row r="169" spans="1:13" s="2" customFormat="1" ht="63">
      <c r="A169" s="20" t="s">
        <v>146</v>
      </c>
      <c r="B169" s="33" t="s">
        <v>196</v>
      </c>
      <c r="C169" s="13" t="s">
        <v>117</v>
      </c>
      <c r="D169" s="23">
        <v>1</v>
      </c>
      <c r="E169" s="39" t="s">
        <v>218</v>
      </c>
      <c r="F169" s="39" t="s">
        <v>219</v>
      </c>
      <c r="G169" s="23"/>
      <c r="H169" s="5">
        <f>H176</f>
        <v>18180.13</v>
      </c>
      <c r="I169" s="5">
        <f>I170+I171+I172+I173+I174+I175</f>
        <v>18397.53</v>
      </c>
      <c r="J169" s="5">
        <f>J170+J171+J172+J173+J174+J175</f>
        <v>18397.53</v>
      </c>
      <c r="K169" s="5">
        <f>K170+K171+K172+K173+K174+K175</f>
        <v>11086.460000000001</v>
      </c>
      <c r="L169" s="5">
        <f>L170+L171+L172+L173+L174+L175</f>
        <v>11086.460000000001</v>
      </c>
      <c r="M169" s="18">
        <f t="shared" si="5"/>
        <v>77148.11000000002</v>
      </c>
    </row>
    <row r="170" spans="1:13" s="2" customFormat="1" ht="63" hidden="1">
      <c r="A170" s="20" t="s">
        <v>155</v>
      </c>
      <c r="B170" s="32" t="s">
        <v>113</v>
      </c>
      <c r="C170" s="13" t="s">
        <v>117</v>
      </c>
      <c r="D170" s="23">
        <v>1</v>
      </c>
      <c r="E170" s="39" t="s">
        <v>218</v>
      </c>
      <c r="F170" s="39" t="s">
        <v>219</v>
      </c>
      <c r="G170" s="23">
        <v>1115</v>
      </c>
      <c r="H170" s="5">
        <v>17125</v>
      </c>
      <c r="I170" s="5">
        <v>17976.3</v>
      </c>
      <c r="J170" s="5">
        <v>17976.3</v>
      </c>
      <c r="K170" s="5">
        <f>7886.8+2381.81</f>
        <v>10268.61</v>
      </c>
      <c r="L170" s="5">
        <f>7886.8+2381.81</f>
        <v>10268.61</v>
      </c>
      <c r="M170" s="18">
        <f t="shared" si="5"/>
        <v>73614.82</v>
      </c>
    </row>
    <row r="171" spans="1:13" s="2" customFormat="1" ht="63" hidden="1">
      <c r="A171" s="20" t="s">
        <v>156</v>
      </c>
      <c r="B171" s="32" t="s">
        <v>114</v>
      </c>
      <c r="C171" s="13" t="s">
        <v>117</v>
      </c>
      <c r="D171" s="23">
        <v>1</v>
      </c>
      <c r="E171" s="39" t="s">
        <v>218</v>
      </c>
      <c r="F171" s="39" t="s">
        <v>219</v>
      </c>
      <c r="G171" s="23">
        <v>1115</v>
      </c>
      <c r="H171" s="5">
        <v>1.2</v>
      </c>
      <c r="I171" s="5">
        <v>1.2</v>
      </c>
      <c r="J171" s="5">
        <v>1.2</v>
      </c>
      <c r="K171" s="5">
        <v>44.4</v>
      </c>
      <c r="L171" s="5">
        <v>44.4</v>
      </c>
      <c r="M171" s="18">
        <f t="shared" si="5"/>
        <v>92.4</v>
      </c>
    </row>
    <row r="172" spans="1:13" s="2" customFormat="1" ht="63" hidden="1">
      <c r="A172" s="20" t="s">
        <v>157</v>
      </c>
      <c r="B172" s="32" t="s">
        <v>115</v>
      </c>
      <c r="C172" s="13" t="s">
        <v>117</v>
      </c>
      <c r="D172" s="23"/>
      <c r="E172" s="39"/>
      <c r="F172" s="39"/>
      <c r="G172" s="23"/>
      <c r="H172" s="5">
        <v>0</v>
      </c>
      <c r="I172" s="5">
        <v>0</v>
      </c>
      <c r="J172" s="5">
        <v>0</v>
      </c>
      <c r="K172" s="5">
        <v>83.48</v>
      </c>
      <c r="L172" s="5">
        <v>83.48</v>
      </c>
      <c r="M172" s="18">
        <f t="shared" si="5"/>
        <v>166.96</v>
      </c>
    </row>
    <row r="173" spans="1:13" s="2" customFormat="1" ht="63" hidden="1">
      <c r="A173" s="20" t="s">
        <v>158</v>
      </c>
      <c r="B173" s="32" t="s">
        <v>199</v>
      </c>
      <c r="C173" s="13" t="s">
        <v>117</v>
      </c>
      <c r="D173" s="23">
        <v>1</v>
      </c>
      <c r="E173" s="39" t="s">
        <v>218</v>
      </c>
      <c r="F173" s="39" t="s">
        <v>219</v>
      </c>
      <c r="G173" s="23">
        <v>1115</v>
      </c>
      <c r="H173" s="5">
        <v>271.45</v>
      </c>
      <c r="I173" s="5">
        <v>321.45</v>
      </c>
      <c r="J173" s="5">
        <v>321.45</v>
      </c>
      <c r="K173" s="5">
        <v>560.27</v>
      </c>
      <c r="L173" s="5">
        <v>560.27</v>
      </c>
      <c r="M173" s="18">
        <f t="shared" si="5"/>
        <v>2034.8899999999999</v>
      </c>
    </row>
    <row r="174" spans="1:13" s="2" customFormat="1" ht="63" hidden="1">
      <c r="A174" s="20" t="s">
        <v>159</v>
      </c>
      <c r="B174" s="32" t="s">
        <v>116</v>
      </c>
      <c r="C174" s="13" t="s">
        <v>117</v>
      </c>
      <c r="D174" s="23">
        <v>1</v>
      </c>
      <c r="E174" s="39" t="s">
        <v>218</v>
      </c>
      <c r="F174" s="39" t="s">
        <v>219</v>
      </c>
      <c r="G174" s="23">
        <v>1115</v>
      </c>
      <c r="H174" s="5">
        <v>82.96</v>
      </c>
      <c r="I174" s="5">
        <v>82.96</v>
      </c>
      <c r="J174" s="5">
        <v>82.96</v>
      </c>
      <c r="K174" s="5">
        <f>99.46+6.3</f>
        <v>105.75999999999999</v>
      </c>
      <c r="L174" s="5">
        <f>99.46+6.3</f>
        <v>105.75999999999999</v>
      </c>
      <c r="M174" s="18">
        <f t="shared" si="5"/>
        <v>460.4</v>
      </c>
    </row>
    <row r="175" spans="1:13" s="2" customFormat="1" ht="63" hidden="1">
      <c r="A175" s="23" t="s">
        <v>160</v>
      </c>
      <c r="B175" s="32" t="s">
        <v>97</v>
      </c>
      <c r="C175" s="13" t="s">
        <v>117</v>
      </c>
      <c r="D175" s="23">
        <v>1</v>
      </c>
      <c r="E175" s="39" t="s">
        <v>218</v>
      </c>
      <c r="F175" s="39" t="s">
        <v>219</v>
      </c>
      <c r="G175" s="23">
        <v>1115</v>
      </c>
      <c r="H175" s="5">
        <v>15.62</v>
      </c>
      <c r="I175" s="5">
        <v>15.62</v>
      </c>
      <c r="J175" s="5">
        <v>15.62</v>
      </c>
      <c r="K175" s="5">
        <v>23.94</v>
      </c>
      <c r="L175" s="5">
        <v>23.94</v>
      </c>
      <c r="M175" s="18">
        <f t="shared" si="5"/>
        <v>94.74</v>
      </c>
    </row>
    <row r="176" spans="1:13" s="2" customFormat="1" ht="63">
      <c r="A176" s="23" t="s">
        <v>147</v>
      </c>
      <c r="B176" s="32" t="s">
        <v>236</v>
      </c>
      <c r="C176" s="13" t="s">
        <v>117</v>
      </c>
      <c r="D176" s="23">
        <v>1</v>
      </c>
      <c r="E176" s="39" t="s">
        <v>218</v>
      </c>
      <c r="F176" s="39" t="s">
        <v>219</v>
      </c>
      <c r="G176" s="23">
        <v>1115</v>
      </c>
      <c r="H176" s="5">
        <v>18180.13</v>
      </c>
      <c r="I176" s="5">
        <f>I169</f>
        <v>18397.53</v>
      </c>
      <c r="J176" s="5">
        <f>J169</f>
        <v>18397.53</v>
      </c>
      <c r="K176" s="5">
        <f>K169</f>
        <v>11086.460000000001</v>
      </c>
      <c r="L176" s="5">
        <f>L169</f>
        <v>11086.460000000001</v>
      </c>
      <c r="M176" s="5">
        <f>M169</f>
        <v>77148.11000000002</v>
      </c>
    </row>
    <row r="177" spans="1:13" s="2" customFormat="1" ht="47.25">
      <c r="A177" s="20" t="s">
        <v>154</v>
      </c>
      <c r="B177" s="37" t="s">
        <v>191</v>
      </c>
      <c r="C177" s="13" t="s">
        <v>175</v>
      </c>
      <c r="D177" s="23">
        <v>1</v>
      </c>
      <c r="E177" s="39" t="s">
        <v>218</v>
      </c>
      <c r="F177" s="39" t="s">
        <v>220</v>
      </c>
      <c r="G177" s="23"/>
      <c r="H177" s="5">
        <v>9401.51</v>
      </c>
      <c r="I177" s="5">
        <v>8517.71</v>
      </c>
      <c r="J177" s="5">
        <v>8878.27</v>
      </c>
      <c r="K177" s="5">
        <v>11545.96</v>
      </c>
      <c r="L177" s="5">
        <v>11545.96</v>
      </c>
      <c r="M177" s="18">
        <f t="shared" si="5"/>
        <v>49889.409999999996</v>
      </c>
    </row>
    <row r="178" spans="1:13" s="2" customFormat="1" ht="47.25">
      <c r="A178" s="20" t="s">
        <v>155</v>
      </c>
      <c r="B178" s="38" t="s">
        <v>235</v>
      </c>
      <c r="C178" s="13" t="s">
        <v>175</v>
      </c>
      <c r="D178" s="23">
        <v>1</v>
      </c>
      <c r="E178" s="39" t="s">
        <v>218</v>
      </c>
      <c r="F178" s="39" t="s">
        <v>220</v>
      </c>
      <c r="G178" s="23">
        <v>1114</v>
      </c>
      <c r="H178" s="5">
        <f aca="true" t="shared" si="6" ref="H178:M178">H177</f>
        <v>9401.51</v>
      </c>
      <c r="I178" s="5">
        <f t="shared" si="6"/>
        <v>8517.71</v>
      </c>
      <c r="J178" s="5">
        <f t="shared" si="6"/>
        <v>8878.27</v>
      </c>
      <c r="K178" s="5">
        <f t="shared" si="6"/>
        <v>11545.96</v>
      </c>
      <c r="L178" s="5">
        <f t="shared" si="6"/>
        <v>11545.96</v>
      </c>
      <c r="M178" s="5">
        <f t="shared" si="6"/>
        <v>49889.409999999996</v>
      </c>
    </row>
    <row r="179" spans="1:13" s="2" customFormat="1" ht="31.5">
      <c r="A179" s="20" t="s">
        <v>161</v>
      </c>
      <c r="B179" s="67" t="s">
        <v>197</v>
      </c>
      <c r="C179" s="13" t="s">
        <v>35</v>
      </c>
      <c r="D179" s="23">
        <v>1</v>
      </c>
      <c r="E179" s="39" t="s">
        <v>218</v>
      </c>
      <c r="F179" s="39" t="s">
        <v>221</v>
      </c>
      <c r="G179" s="23"/>
      <c r="H179" s="5">
        <v>1650</v>
      </c>
      <c r="I179" s="5">
        <v>1655.4</v>
      </c>
      <c r="J179" s="5">
        <v>1660</v>
      </c>
      <c r="K179" s="5">
        <v>1868.81</v>
      </c>
      <c r="L179" s="5">
        <v>1868.81</v>
      </c>
      <c r="M179" s="18">
        <f t="shared" si="5"/>
        <v>8703.019999999999</v>
      </c>
    </row>
    <row r="180" spans="1:13" s="2" customFormat="1" ht="31.5">
      <c r="A180" s="20" t="s">
        <v>237</v>
      </c>
      <c r="B180" s="32" t="s">
        <v>236</v>
      </c>
      <c r="C180" s="13" t="s">
        <v>35</v>
      </c>
      <c r="D180" s="23">
        <v>1</v>
      </c>
      <c r="E180" s="39" t="s">
        <v>218</v>
      </c>
      <c r="F180" s="39" t="s">
        <v>221</v>
      </c>
      <c r="G180" s="23">
        <v>1115</v>
      </c>
      <c r="H180" s="5">
        <f aca="true" t="shared" si="7" ref="H180:M180">H179</f>
        <v>1650</v>
      </c>
      <c r="I180" s="5">
        <f t="shared" si="7"/>
        <v>1655.4</v>
      </c>
      <c r="J180" s="5">
        <f t="shared" si="7"/>
        <v>1660</v>
      </c>
      <c r="K180" s="5">
        <f t="shared" si="7"/>
        <v>1868.81</v>
      </c>
      <c r="L180" s="5">
        <f t="shared" si="7"/>
        <v>1868.81</v>
      </c>
      <c r="M180" s="5">
        <f t="shared" si="7"/>
        <v>8703.019999999999</v>
      </c>
    </row>
    <row r="181" spans="1:13" s="2" customFormat="1" ht="47.25">
      <c r="A181" s="49" t="s">
        <v>163</v>
      </c>
      <c r="B181" s="37" t="s">
        <v>192</v>
      </c>
      <c r="C181" s="40" t="s">
        <v>162</v>
      </c>
      <c r="D181" s="23">
        <v>1</v>
      </c>
      <c r="E181" s="23">
        <v>4</v>
      </c>
      <c r="F181" s="23">
        <v>8</v>
      </c>
      <c r="G181" s="23"/>
      <c r="H181" s="5">
        <v>12363</v>
      </c>
      <c r="I181" s="5">
        <v>14058.9</v>
      </c>
      <c r="J181" s="5">
        <v>15989.4</v>
      </c>
      <c r="K181" s="5">
        <v>13444.5</v>
      </c>
      <c r="L181" s="5">
        <v>13444.5</v>
      </c>
      <c r="M181" s="18">
        <f t="shared" si="5"/>
        <v>69300.3</v>
      </c>
    </row>
    <row r="182" spans="1:13" s="2" customFormat="1" ht="31.5">
      <c r="A182" s="49" t="s">
        <v>238</v>
      </c>
      <c r="B182" s="32" t="s">
        <v>236</v>
      </c>
      <c r="C182" s="40" t="s">
        <v>162</v>
      </c>
      <c r="D182" s="23">
        <v>1</v>
      </c>
      <c r="E182" s="23">
        <v>4</v>
      </c>
      <c r="F182" s="23">
        <v>8</v>
      </c>
      <c r="G182" s="23">
        <v>1115</v>
      </c>
      <c r="H182" s="5">
        <f aca="true" t="shared" si="8" ref="H182:M182">H181</f>
        <v>12363</v>
      </c>
      <c r="I182" s="5">
        <f t="shared" si="8"/>
        <v>14058.9</v>
      </c>
      <c r="J182" s="5">
        <f t="shared" si="8"/>
        <v>15989.4</v>
      </c>
      <c r="K182" s="5">
        <f t="shared" si="8"/>
        <v>13444.5</v>
      </c>
      <c r="L182" s="5">
        <f t="shared" si="8"/>
        <v>13444.5</v>
      </c>
      <c r="M182" s="5">
        <f t="shared" si="8"/>
        <v>69300.3</v>
      </c>
    </row>
    <row r="183" spans="1:13" s="2" customFormat="1" ht="47.25">
      <c r="A183" s="49" t="s">
        <v>174</v>
      </c>
      <c r="B183" s="37" t="s">
        <v>193</v>
      </c>
      <c r="C183" s="40" t="s">
        <v>162</v>
      </c>
      <c r="D183" s="23">
        <v>1</v>
      </c>
      <c r="E183" s="23">
        <v>4</v>
      </c>
      <c r="F183" s="23">
        <v>9</v>
      </c>
      <c r="G183" s="23"/>
      <c r="H183" s="5">
        <v>2575.2</v>
      </c>
      <c r="I183" s="5">
        <v>3267.7</v>
      </c>
      <c r="J183" s="5">
        <v>3551.1</v>
      </c>
      <c r="K183" s="5">
        <v>2556.4</v>
      </c>
      <c r="L183" s="5">
        <v>2556.4</v>
      </c>
      <c r="M183" s="18">
        <f t="shared" si="5"/>
        <v>14506.8</v>
      </c>
    </row>
    <row r="184" spans="1:13" s="2" customFormat="1" ht="31.5">
      <c r="A184" s="49" t="s">
        <v>239</v>
      </c>
      <c r="B184" s="32" t="s">
        <v>236</v>
      </c>
      <c r="C184" s="40" t="s">
        <v>162</v>
      </c>
      <c r="D184" s="23">
        <v>1</v>
      </c>
      <c r="E184" s="23">
        <v>4</v>
      </c>
      <c r="F184" s="23">
        <v>9</v>
      </c>
      <c r="G184" s="23">
        <v>1115</v>
      </c>
      <c r="H184" s="5">
        <v>2445.2</v>
      </c>
      <c r="I184" s="5">
        <f>I183</f>
        <v>3267.7</v>
      </c>
      <c r="J184" s="5">
        <f>J183</f>
        <v>3551.1</v>
      </c>
      <c r="K184" s="5">
        <f>K183</f>
        <v>2556.4</v>
      </c>
      <c r="L184" s="5">
        <f>L183</f>
        <v>2556.4</v>
      </c>
      <c r="M184" s="5">
        <f>M183</f>
        <v>14506.8</v>
      </c>
    </row>
    <row r="185" spans="1:13" s="2" customFormat="1" ht="47.25">
      <c r="A185" s="49" t="s">
        <v>275</v>
      </c>
      <c r="B185" s="32" t="s">
        <v>276</v>
      </c>
      <c r="C185" s="40" t="s">
        <v>162</v>
      </c>
      <c r="D185" s="23">
        <v>1</v>
      </c>
      <c r="E185" s="23">
        <v>4</v>
      </c>
      <c r="F185" s="23">
        <v>9</v>
      </c>
      <c r="G185" s="23">
        <v>2025</v>
      </c>
      <c r="H185" s="5">
        <v>130</v>
      </c>
      <c r="I185" s="5">
        <v>0</v>
      </c>
      <c r="J185" s="5">
        <v>0</v>
      </c>
      <c r="K185" s="5">
        <v>0</v>
      </c>
      <c r="L185" s="5">
        <v>0</v>
      </c>
      <c r="M185" s="5">
        <v>130</v>
      </c>
    </row>
    <row r="186" spans="2:13" s="2" customFormat="1" ht="15.75">
      <c r="B186" s="14"/>
      <c r="H186" s="17"/>
      <c r="I186" s="17"/>
      <c r="J186" s="17"/>
      <c r="K186" s="17"/>
      <c r="L186" s="17"/>
      <c r="M186" s="17"/>
    </row>
    <row r="187" spans="2:13" s="2" customFormat="1" ht="15.75">
      <c r="B187" s="14"/>
      <c r="H187" s="17"/>
      <c r="I187" s="17"/>
      <c r="J187" s="17"/>
      <c r="K187" s="17"/>
      <c r="L187" s="17"/>
      <c r="M187" s="17"/>
    </row>
    <row r="188" spans="2:13" s="2" customFormat="1" ht="15.75">
      <c r="B188" s="14"/>
      <c r="H188" s="17"/>
      <c r="I188" s="17"/>
      <c r="J188" s="17"/>
      <c r="K188" s="17"/>
      <c r="L188" s="17"/>
      <c r="M188" s="17"/>
    </row>
    <row r="189" spans="2:13" s="2" customFormat="1" ht="15.75">
      <c r="B189" s="14"/>
      <c r="H189" s="17"/>
      <c r="I189" s="17"/>
      <c r="J189" s="17"/>
      <c r="K189" s="17"/>
      <c r="L189" s="17"/>
      <c r="M189" s="17"/>
    </row>
    <row r="190" spans="2:13" s="2" customFormat="1" ht="15.75">
      <c r="B190" s="14"/>
      <c r="H190" s="17"/>
      <c r="I190" s="17"/>
      <c r="J190" s="17"/>
      <c r="K190" s="17"/>
      <c r="L190" s="17"/>
      <c r="M190" s="17"/>
    </row>
    <row r="191" spans="2:13" s="2" customFormat="1" ht="15.75">
      <c r="B191" s="14"/>
      <c r="H191" s="17"/>
      <c r="I191" s="17"/>
      <c r="J191" s="17"/>
      <c r="K191" s="17"/>
      <c r="L191" s="17"/>
      <c r="M191" s="17"/>
    </row>
    <row r="192" spans="2:13" s="2" customFormat="1" ht="15.75">
      <c r="B192" s="14"/>
      <c r="H192" s="17"/>
      <c r="I192" s="17"/>
      <c r="J192" s="17"/>
      <c r="K192" s="17"/>
      <c r="L192" s="17"/>
      <c r="M192" s="17"/>
    </row>
    <row r="193" spans="2:13" s="2" customFormat="1" ht="15.75">
      <c r="B193" s="14"/>
      <c r="H193" s="17"/>
      <c r="I193" s="17"/>
      <c r="J193" s="17"/>
      <c r="K193" s="17"/>
      <c r="L193" s="17"/>
      <c r="M193" s="17"/>
    </row>
    <row r="194" spans="2:13" s="2" customFormat="1" ht="15.75">
      <c r="B194" s="14"/>
      <c r="H194" s="17"/>
      <c r="I194" s="17"/>
      <c r="J194" s="17"/>
      <c r="K194" s="17"/>
      <c r="L194" s="17"/>
      <c r="M194" s="17"/>
    </row>
    <row r="195" s="2" customFormat="1" ht="15.75">
      <c r="B195" s="14"/>
    </row>
    <row r="196" s="2" customFormat="1" ht="15.75">
      <c r="B196" s="14"/>
    </row>
    <row r="197" s="2" customFormat="1" ht="15.75">
      <c r="B197" s="14"/>
    </row>
    <row r="198" s="2" customFormat="1" ht="15.75">
      <c r="B198" s="14"/>
    </row>
    <row r="199" s="2" customFormat="1" ht="15.75">
      <c r="B199" s="14"/>
    </row>
    <row r="200" s="2" customFormat="1" ht="15.75">
      <c r="B200" s="14"/>
    </row>
    <row r="201" s="2" customFormat="1" ht="15.75">
      <c r="B201" s="14"/>
    </row>
    <row r="202" s="2" customFormat="1" ht="15.75">
      <c r="B202" s="14"/>
    </row>
    <row r="203" s="2" customFormat="1" ht="15.75">
      <c r="B203" s="14"/>
    </row>
    <row r="204" s="2" customFormat="1" ht="15.75">
      <c r="B204" s="14"/>
    </row>
    <row r="205" s="2" customFormat="1" ht="15.75">
      <c r="B205" s="14"/>
    </row>
    <row r="206" s="2" customFormat="1" ht="15.75">
      <c r="B206" s="14"/>
    </row>
    <row r="207" s="2" customFormat="1" ht="15.75">
      <c r="B207" s="14"/>
    </row>
    <row r="208" s="2" customFormat="1" ht="15.75">
      <c r="B208" s="14"/>
    </row>
    <row r="209" s="2" customFormat="1" ht="15.75">
      <c r="B209" s="14"/>
    </row>
    <row r="210" s="2" customFormat="1" ht="15.75">
      <c r="B210" s="14"/>
    </row>
    <row r="211" s="2" customFormat="1" ht="15.75">
      <c r="B211" s="14"/>
    </row>
    <row r="212" s="2" customFormat="1" ht="15.75">
      <c r="B212" s="14"/>
    </row>
    <row r="213" s="2" customFormat="1" ht="15.75">
      <c r="B213" s="14"/>
    </row>
    <row r="214" s="2" customFormat="1" ht="15.75">
      <c r="B214" s="14"/>
    </row>
    <row r="215" s="2" customFormat="1" ht="15.75">
      <c r="B215" s="14"/>
    </row>
    <row r="216" s="2" customFormat="1" ht="15.75">
      <c r="B216" s="14"/>
    </row>
    <row r="217" s="2" customFormat="1" ht="15.75">
      <c r="B217" s="14"/>
    </row>
    <row r="218" s="2" customFormat="1" ht="15.75">
      <c r="B218" s="14"/>
    </row>
    <row r="219" s="2" customFormat="1" ht="15.75">
      <c r="B219" s="14"/>
    </row>
    <row r="220" s="2" customFormat="1" ht="15.75">
      <c r="B220" s="14"/>
    </row>
    <row r="221" s="2" customFormat="1" ht="15.75">
      <c r="B221" s="14"/>
    </row>
    <row r="222" s="2" customFormat="1" ht="15.75">
      <c r="B222" s="14"/>
    </row>
    <row r="223" s="2" customFormat="1" ht="15.75">
      <c r="B223" s="14"/>
    </row>
    <row r="224" s="2" customFormat="1" ht="15.75">
      <c r="B224" s="14"/>
    </row>
    <row r="225" s="2" customFormat="1" ht="15.75">
      <c r="B225" s="14"/>
    </row>
    <row r="226" s="2" customFormat="1" ht="15.75">
      <c r="B226" s="14"/>
    </row>
    <row r="227" s="2" customFormat="1" ht="15.75">
      <c r="B227" s="14"/>
    </row>
    <row r="228" s="2" customFormat="1" ht="15.75">
      <c r="B228" s="14"/>
    </row>
    <row r="229" s="2" customFormat="1" ht="15.75">
      <c r="B229" s="14"/>
    </row>
    <row r="230" s="2" customFormat="1" ht="15.75">
      <c r="B230" s="14"/>
    </row>
    <row r="231" s="2" customFormat="1" ht="15.75">
      <c r="B231" s="14"/>
    </row>
    <row r="232" s="2" customFormat="1" ht="15.75">
      <c r="B232" s="14"/>
    </row>
    <row r="233" s="2" customFormat="1" ht="15.75">
      <c r="B233" s="14"/>
    </row>
    <row r="234" s="2" customFormat="1" ht="15.75">
      <c r="B234" s="14"/>
    </row>
    <row r="235" s="2" customFormat="1" ht="15.75">
      <c r="B235" s="14"/>
    </row>
    <row r="236" s="2" customFormat="1" ht="15.75">
      <c r="B236" s="14"/>
    </row>
    <row r="237" s="2" customFormat="1" ht="15.75">
      <c r="B237" s="14"/>
    </row>
    <row r="238" s="2" customFormat="1" ht="15.75">
      <c r="B238" s="14"/>
    </row>
    <row r="239" s="2" customFormat="1" ht="15.75">
      <c r="B239" s="14"/>
    </row>
    <row r="240" s="2" customFormat="1" ht="15.75">
      <c r="B240" s="14"/>
    </row>
    <row r="241" s="2" customFormat="1" ht="15.75">
      <c r="B241" s="14"/>
    </row>
    <row r="242" s="2" customFormat="1" ht="15.75">
      <c r="B242" s="14"/>
    </row>
    <row r="243" s="2" customFormat="1" ht="15.75">
      <c r="B243" s="14"/>
    </row>
    <row r="244" s="2" customFormat="1" ht="15.75">
      <c r="B244" s="14"/>
    </row>
    <row r="245" s="2" customFormat="1" ht="15.75">
      <c r="B245" s="14"/>
    </row>
    <row r="246" s="2" customFormat="1" ht="15.75">
      <c r="B246" s="14"/>
    </row>
    <row r="247" s="2" customFormat="1" ht="15.75">
      <c r="B247" s="14"/>
    </row>
    <row r="248" s="2" customFormat="1" ht="15.75">
      <c r="B248" s="14"/>
    </row>
    <row r="249" s="2" customFormat="1" ht="15.75">
      <c r="B249" s="14"/>
    </row>
    <row r="250" s="2" customFormat="1" ht="15.75">
      <c r="B250" s="14"/>
    </row>
    <row r="251" s="2" customFormat="1" ht="15.75">
      <c r="B251" s="14"/>
    </row>
    <row r="252" s="2" customFormat="1" ht="15.75">
      <c r="B252" s="14"/>
    </row>
    <row r="253" s="2" customFormat="1" ht="15.75">
      <c r="B253" s="14"/>
    </row>
    <row r="254" s="2" customFormat="1" ht="15.75">
      <c r="B254" s="14"/>
    </row>
    <row r="255" s="2" customFormat="1" ht="15.75">
      <c r="B255" s="14"/>
    </row>
    <row r="256" s="2" customFormat="1" ht="15.75">
      <c r="B256" s="14"/>
    </row>
    <row r="257" s="2" customFormat="1" ht="15.75">
      <c r="B257" s="14"/>
    </row>
    <row r="258" s="2" customFormat="1" ht="15.75">
      <c r="B258" s="14"/>
    </row>
    <row r="259" s="2" customFormat="1" ht="15.75">
      <c r="B259" s="14"/>
    </row>
    <row r="260" s="2" customFormat="1" ht="15.75">
      <c r="B260" s="14"/>
    </row>
    <row r="261" s="2" customFormat="1" ht="15.75">
      <c r="B261" s="14"/>
    </row>
    <row r="262" s="2" customFormat="1" ht="15.75">
      <c r="B262" s="14"/>
    </row>
    <row r="263" s="2" customFormat="1" ht="15.75">
      <c r="B263" s="14"/>
    </row>
    <row r="264" s="2" customFormat="1" ht="15.75">
      <c r="B264" s="14"/>
    </row>
    <row r="265" s="2" customFormat="1" ht="15.75">
      <c r="B265" s="14"/>
    </row>
    <row r="266" s="2" customFormat="1" ht="15.75">
      <c r="B266" s="14"/>
    </row>
    <row r="267" s="2" customFormat="1" ht="15.75">
      <c r="B267" s="14"/>
    </row>
    <row r="268" s="2" customFormat="1" ht="15.75">
      <c r="B268" s="14"/>
    </row>
    <row r="269" s="2" customFormat="1" ht="15.75">
      <c r="B269" s="14"/>
    </row>
    <row r="270" s="2" customFormat="1" ht="15.75">
      <c r="B270" s="14"/>
    </row>
    <row r="271" s="2" customFormat="1" ht="15.75">
      <c r="B271" s="14"/>
    </row>
    <row r="272" s="2" customFormat="1" ht="15.75">
      <c r="B272" s="14"/>
    </row>
    <row r="273" s="2" customFormat="1" ht="15.75">
      <c r="B273" s="14"/>
    </row>
    <row r="274" s="2" customFormat="1" ht="15.75">
      <c r="B274" s="14"/>
    </row>
    <row r="275" s="2" customFormat="1" ht="15.75">
      <c r="B275" s="14"/>
    </row>
    <row r="276" s="2" customFormat="1" ht="15.75">
      <c r="B276" s="14"/>
    </row>
    <row r="277" s="2" customFormat="1" ht="15.75">
      <c r="B277" s="14"/>
    </row>
    <row r="278" s="2" customFormat="1" ht="15.75">
      <c r="B278" s="14"/>
    </row>
    <row r="279" s="2" customFormat="1" ht="15.75">
      <c r="B279" s="14"/>
    </row>
    <row r="280" s="2" customFormat="1" ht="15.75">
      <c r="B280" s="14"/>
    </row>
    <row r="281" s="2" customFormat="1" ht="15.75">
      <c r="B281" s="14"/>
    </row>
    <row r="282" s="2" customFormat="1" ht="15.75">
      <c r="B282" s="14"/>
    </row>
    <row r="283" s="2" customFormat="1" ht="15.75">
      <c r="B283" s="14"/>
    </row>
    <row r="284" s="2" customFormat="1" ht="15.75">
      <c r="B284" s="14"/>
    </row>
    <row r="285" s="2" customFormat="1" ht="15.75">
      <c r="B285" s="14"/>
    </row>
    <row r="286" s="2" customFormat="1" ht="15.75">
      <c r="B286" s="14"/>
    </row>
    <row r="287" s="2" customFormat="1" ht="15.75">
      <c r="B287" s="14"/>
    </row>
    <row r="288" s="2" customFormat="1" ht="15.75">
      <c r="B288" s="14"/>
    </row>
    <row r="289" s="2" customFormat="1" ht="15.75">
      <c r="B289" s="14"/>
    </row>
    <row r="290" s="2" customFormat="1" ht="15.75">
      <c r="B290" s="14"/>
    </row>
    <row r="291" s="2" customFormat="1" ht="15.75">
      <c r="B291" s="14"/>
    </row>
    <row r="292" s="2" customFormat="1" ht="15.75">
      <c r="B292" s="14"/>
    </row>
    <row r="293" s="2" customFormat="1" ht="15.75">
      <c r="B293" s="14"/>
    </row>
    <row r="294" s="2" customFormat="1" ht="15.75">
      <c r="B294" s="14"/>
    </row>
    <row r="295" s="2" customFormat="1" ht="15.75">
      <c r="B295" s="14"/>
    </row>
    <row r="296" s="2" customFormat="1" ht="15.75">
      <c r="B296" s="14"/>
    </row>
    <row r="297" s="2" customFormat="1" ht="15.75">
      <c r="B297" s="14"/>
    </row>
    <row r="298" s="2" customFormat="1" ht="15.75">
      <c r="B298" s="14"/>
    </row>
    <row r="299" s="2" customFormat="1" ht="15.75">
      <c r="B299" s="14"/>
    </row>
    <row r="300" s="2" customFormat="1" ht="15.75">
      <c r="B300" s="14"/>
    </row>
    <row r="301" s="2" customFormat="1" ht="15.75">
      <c r="B301" s="14"/>
    </row>
    <row r="302" s="2" customFormat="1" ht="15.75">
      <c r="B302" s="14"/>
    </row>
    <row r="303" s="2" customFormat="1" ht="15.75">
      <c r="B303" s="14"/>
    </row>
    <row r="304" s="2" customFormat="1" ht="15.75">
      <c r="B304" s="14"/>
    </row>
    <row r="305" s="2" customFormat="1" ht="15.75">
      <c r="B305" s="14"/>
    </row>
    <row r="306" s="2" customFormat="1" ht="15.75">
      <c r="B306" s="14"/>
    </row>
    <row r="307" s="2" customFormat="1" ht="15.75">
      <c r="B307" s="14"/>
    </row>
    <row r="308" s="2" customFormat="1" ht="15.75">
      <c r="B308" s="14"/>
    </row>
    <row r="309" s="2" customFormat="1" ht="15.75">
      <c r="B309" s="14"/>
    </row>
  </sheetData>
  <sheetProtection/>
  <mergeCells count="9">
    <mergeCell ref="I3:M3"/>
    <mergeCell ref="A6:M6"/>
    <mergeCell ref="H8:M8"/>
    <mergeCell ref="C8:C9"/>
    <mergeCell ref="B8:B9"/>
    <mergeCell ref="A11:C11"/>
    <mergeCell ref="A8:A9"/>
    <mergeCell ref="D8:G8"/>
    <mergeCell ref="B5:M5"/>
  </mergeCells>
  <printOptions/>
  <pageMargins left="0.7480314960629921" right="0.7480314960629921" top="0.25" bottom="0.25" header="0.17" footer="0.17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</cp:lastModifiedBy>
  <cp:lastPrinted>2014-09-19T05:09:16Z</cp:lastPrinted>
  <dcterms:created xsi:type="dcterms:W3CDTF">1996-10-08T23:32:33Z</dcterms:created>
  <dcterms:modified xsi:type="dcterms:W3CDTF">2014-09-19T08:35:59Z</dcterms:modified>
  <cp:category/>
  <cp:version/>
  <cp:contentType/>
  <cp:contentStatus/>
</cp:coreProperties>
</file>